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20" windowWidth="24615" windowHeight="10980"/>
  </bookViews>
  <sheets>
    <sheet name="MILEO 263-2027" sheetId="1" r:id="rId1"/>
  </sheets>
  <calcPr calcId="125725"/>
</workbook>
</file>

<file path=xl/calcChain.xml><?xml version="1.0" encoding="utf-8"?>
<calcChain xmlns="http://schemas.openxmlformats.org/spreadsheetml/2006/main">
  <c r="K106" i="1"/>
  <c r="F106"/>
  <c r="C106"/>
  <c r="K105"/>
  <c r="F105"/>
  <c r="C105"/>
  <c r="K104"/>
  <c r="F104"/>
  <c r="C104"/>
  <c r="K103"/>
  <c r="F103"/>
  <c r="C103"/>
  <c r="K102"/>
  <c r="F102"/>
  <c r="C102"/>
  <c r="K101"/>
  <c r="F101"/>
  <c r="C101"/>
  <c r="K100"/>
  <c r="F100"/>
  <c r="C100"/>
  <c r="K99"/>
  <c r="F99"/>
  <c r="C99"/>
  <c r="K98"/>
  <c r="F98"/>
  <c r="C98"/>
  <c r="K97"/>
  <c r="F97"/>
  <c r="C97"/>
  <c r="K96"/>
  <c r="F96"/>
  <c r="C96"/>
  <c r="K95"/>
  <c r="F95"/>
  <c r="C95"/>
  <c r="K94"/>
  <c r="F94"/>
  <c r="C94"/>
  <c r="K93"/>
  <c r="F93"/>
  <c r="C93"/>
  <c r="K92"/>
  <c r="F92"/>
  <c r="C92"/>
  <c r="K91"/>
  <c r="F91"/>
  <c r="C91"/>
  <c r="K90"/>
  <c r="F90"/>
  <c r="C90"/>
  <c r="K89"/>
  <c r="F89"/>
  <c r="C89"/>
  <c r="K88"/>
  <c r="F88"/>
  <c r="C88"/>
  <c r="K87"/>
  <c r="F87"/>
  <c r="C87"/>
  <c r="K86"/>
  <c r="F86"/>
  <c r="C86"/>
  <c r="K85"/>
  <c r="F85"/>
  <c r="C85"/>
  <c r="K84"/>
  <c r="F84"/>
  <c r="C84"/>
  <c r="K83"/>
  <c r="F83"/>
  <c r="C83"/>
  <c r="K82"/>
  <c r="F82"/>
  <c r="C82"/>
  <c r="K81"/>
  <c r="K108" s="1"/>
  <c r="F81"/>
  <c r="C81"/>
  <c r="C107" s="1"/>
  <c r="D107" s="1"/>
  <c r="F76"/>
  <c r="D34" s="1"/>
  <c r="K71"/>
  <c r="F71"/>
  <c r="F70"/>
  <c r="K69"/>
  <c r="F69"/>
  <c r="K68"/>
  <c r="F68"/>
  <c r="K67"/>
  <c r="F67"/>
  <c r="K66"/>
  <c r="F66"/>
  <c r="K65"/>
  <c r="F65"/>
  <c r="K64"/>
  <c r="F64"/>
  <c r="K63"/>
  <c r="F63"/>
  <c r="K62"/>
  <c r="K73" s="1"/>
  <c r="K74" s="1"/>
  <c r="F62"/>
  <c r="J59"/>
  <c r="D33"/>
  <c r="J31"/>
  <c r="D37" l="1"/>
  <c r="D38" s="1"/>
  <c r="D39" s="1"/>
  <c r="K109"/>
  <c r="E110"/>
  <c r="D35" s="1"/>
  <c r="F107"/>
  <c r="K107"/>
</calcChain>
</file>

<file path=xl/sharedStrings.xml><?xml version="1.0" encoding="utf-8"?>
<sst xmlns="http://schemas.openxmlformats.org/spreadsheetml/2006/main" count="187" uniqueCount="168">
  <si>
    <r>
      <t>SC MOTOR</t>
    </r>
    <r>
      <rPr>
        <b/>
        <i/>
        <sz val="14"/>
        <color indexed="10"/>
        <rFont val="Tahoma"/>
        <family val="2"/>
      </rPr>
      <t>h</t>
    </r>
    <r>
      <rPr>
        <b/>
        <sz val="14"/>
        <color indexed="18"/>
        <rFont val="Tahoma"/>
        <family val="2"/>
      </rPr>
      <t>OME SRL</t>
    </r>
  </si>
  <si>
    <t>www.motorhome.ro</t>
  </si>
  <si>
    <t>J40/2100/1999</t>
  </si>
  <si>
    <t xml:space="preserve">CUI: RO11533513    </t>
  </si>
  <si>
    <t>Iban:RO76BACX0000004520540001</t>
  </si>
  <si>
    <t>Sediu SOCIAL: Str.Dr.Felix nr.53 ap.11 sect.1,Bucuresti</t>
  </si>
  <si>
    <t>Showroom&amp;Service:</t>
  </si>
  <si>
    <t>OTOPENI: str. Drumul Garii Otopeni nr13</t>
  </si>
  <si>
    <t>www.benimar.com.es/en</t>
  </si>
  <si>
    <t>tel./fax: (0040)31.1022.431 , (0040)31.1022.432</t>
  </si>
  <si>
    <t>Semnatura Dealer</t>
  </si>
  <si>
    <t>Semnatura Beneficiar</t>
  </si>
  <si>
    <t>mob: 0722.380.234</t>
  </si>
  <si>
    <t>Motorhome srl - Liviu Gal</t>
  </si>
  <si>
    <t>motorhome@motorhome.ro</t>
  </si>
  <si>
    <t>Motor</t>
  </si>
  <si>
    <t>MILEO 263</t>
  </si>
  <si>
    <t>Cilindree (cm3) Euro 6</t>
  </si>
  <si>
    <t>Putere motor (CP)</t>
  </si>
  <si>
    <t>EURO 6D</t>
  </si>
  <si>
    <t>Sasiu</t>
  </si>
  <si>
    <t>Greutate in mers (Kg)</t>
  </si>
  <si>
    <t>Sarcina maxima (Kg)</t>
  </si>
  <si>
    <t>Sarcina maxima remorcabila (Kg)</t>
  </si>
  <si>
    <t>Locuri omologate(pat/ centura sig)</t>
  </si>
  <si>
    <t>Lung. (mm)</t>
  </si>
  <si>
    <t>Lat. (mm)</t>
  </si>
  <si>
    <t>Inalt.(mm)</t>
  </si>
  <si>
    <t>Amp. (mm)</t>
  </si>
  <si>
    <t>Cons. sp (mm)</t>
  </si>
  <si>
    <t>2000***</t>
  </si>
  <si>
    <t>5</t>
  </si>
  <si>
    <t>Paturi</t>
  </si>
  <si>
    <t>Dimensiune usa garaj</t>
  </si>
  <si>
    <t>Pat spate</t>
  </si>
  <si>
    <t>Pat basculabil /alcov</t>
  </si>
  <si>
    <t>Pat living</t>
  </si>
  <si>
    <t>Actionare pat living</t>
  </si>
  <si>
    <t>stg</t>
  </si>
  <si>
    <t>dr</t>
  </si>
  <si>
    <t>Inaltime max.</t>
  </si>
  <si>
    <t>85×188 + 85×190</t>
  </si>
  <si>
    <t>140/120×191</t>
  </si>
  <si>
    <t>206×89</t>
  </si>
  <si>
    <t>Electric</t>
  </si>
  <si>
    <t>84x104</t>
  </si>
  <si>
    <t>Rezervor apa</t>
  </si>
  <si>
    <t>Accesorii</t>
  </si>
  <si>
    <t>curata</t>
  </si>
  <si>
    <t>uzata</t>
  </si>
  <si>
    <t>Nr. Butelii gaz</t>
  </si>
  <si>
    <t>Putere Incalzire (W)</t>
  </si>
  <si>
    <t>Vol. frigo (litri)</t>
  </si>
  <si>
    <t>Truma Combi 4KW</t>
  </si>
  <si>
    <t>Incalzire: Truma combi 4KW - DIESEL</t>
  </si>
  <si>
    <t>FRIGIDER COMPRESOR 150L</t>
  </si>
  <si>
    <t>Pret ex-works fara tva euro</t>
  </si>
  <si>
    <t>Pret ex-works fara tva euro -PRE SEZON 2027</t>
  </si>
  <si>
    <t>OPTIUNI</t>
  </si>
  <si>
    <t>ACCESORII</t>
  </si>
  <si>
    <t>Transport:*</t>
  </si>
  <si>
    <t>Pret Romania euro fara tva</t>
  </si>
  <si>
    <t>TVA 21%</t>
  </si>
  <si>
    <t>Pret euro cu tva</t>
  </si>
  <si>
    <t>Pachetul DE BAZA include:</t>
  </si>
  <si>
    <r>
      <t>Motor 140CP,aer conditionat pentru cabina,trapa panoramica SkyView pentru cabina,</t>
    </r>
    <r>
      <rPr>
        <b/>
        <i/>
        <u/>
        <sz val="10"/>
        <rFont val="Arial"/>
        <family val="2"/>
      </rPr>
      <t>usa de acces XL cu geam</t>
    </r>
    <r>
      <rPr>
        <b/>
        <i/>
        <sz val="10"/>
        <rFont val="Arial"/>
        <family val="2"/>
      </rPr>
      <t>,plasa antiinsecte si inchidere centralizata,huse pentru scaune asortate cu tapiteria,frigider COMPRESOR de mare capacitate,compartiment special pentru 9 sticle de bauturi,ABS,Radio CD/Bluetooth/USB/tochscreen,bara fata vopsita in alb,geamuri electrice,caroseria construita cu tehnologie ISB (fara lemn),insertii de crom pe bara din spate,iluminare led,material EBEN pentru mobilier,ferestre SEITZ D-LUX,Criuse Control,oglinzi electrice incalzite,radio cu comenzi pe volan,airbag pentru pasager,suport TV,perne pentru living+2 pentru pat+set de bucatarie,</t>
    </r>
    <r>
      <rPr>
        <b/>
        <i/>
        <u/>
        <sz val="10"/>
        <rFont val="Arial"/>
        <family val="2"/>
      </rPr>
      <t>Hota in bucatarie, difuzoare in celula</t>
    </r>
  </si>
  <si>
    <t xml:space="preserve">                                                                        Optiuni:</t>
  </si>
  <si>
    <r>
      <t xml:space="preserve">Cant </t>
    </r>
    <r>
      <rPr>
        <b/>
        <sz val="8"/>
        <color indexed="9"/>
        <rFont val="Arial"/>
        <family val="2"/>
      </rPr>
      <t xml:space="preserve"> (se completeaza)</t>
    </r>
  </si>
  <si>
    <t>Pret euro fara tva</t>
  </si>
  <si>
    <t>Valoare optiuni suplim fara tva</t>
  </si>
  <si>
    <t>Cod</t>
  </si>
  <si>
    <t>Greutate</t>
  </si>
  <si>
    <t>Valoare</t>
  </si>
  <si>
    <t>Upgrade Motor Fiat 140&gt;160CV</t>
  </si>
  <si>
    <t>B</t>
  </si>
  <si>
    <t>0</t>
  </si>
  <si>
    <r>
      <t>Upgrade Motor Fiat 140&gt;180CV -</t>
    </r>
    <r>
      <rPr>
        <b/>
        <sz val="10"/>
        <rFont val="Arial"/>
        <family val="2"/>
      </rPr>
      <t>(NUMAI IMPREUNA CU CUTIE AUTOMATA)</t>
    </r>
  </si>
  <si>
    <t>C</t>
  </si>
  <si>
    <t>Cutie automata 8 trepte +jante 16"</t>
  </si>
  <si>
    <t>Mocheta Benimar</t>
  </si>
  <si>
    <t>MQ</t>
  </si>
  <si>
    <r>
      <t xml:space="preserve">Heavy chasis - 4400kg , rezervor carb 90L </t>
    </r>
    <r>
      <rPr>
        <b/>
        <sz val="10"/>
        <rFont val="Arial"/>
        <family val="2"/>
      </rPr>
      <t>(NUMAI IMPREUNA CU CUTIE AUTOMATA SI MOTOR 180CP)</t>
    </r>
  </si>
  <si>
    <t>G</t>
  </si>
  <si>
    <t>Tapiterie premium (MADEIRA)</t>
  </si>
  <si>
    <r>
      <rPr>
        <b/>
        <i/>
        <sz val="12"/>
        <color indexed="10"/>
        <rFont val="Arial"/>
        <family val="2"/>
      </rPr>
      <t>PACK PLUS</t>
    </r>
    <r>
      <rPr>
        <sz val="10"/>
        <rFont val="Arial"/>
        <family val="2"/>
      </rPr>
      <t>:frana de mana electrica + senzor parcare spate +  usa celula XL + inchidere centralizata + usa antiinsecte + Multimedia Pioneer 9" + camera marsariere + panou solar 200W + lumina externa LED + jaluxzele cabina + sistem sine ancorare garaj + IZOFIX + hota bucatarie + instalatie a 2 a baterie + Sky Roof Panoramic + suport TV</t>
    </r>
  </si>
  <si>
    <t>I</t>
  </si>
  <si>
    <r>
      <rPr>
        <b/>
        <i/>
        <sz val="12"/>
        <color indexed="10"/>
        <rFont val="Arial"/>
        <family val="2"/>
      </rPr>
      <t>WINTER PACK</t>
    </r>
    <r>
      <rPr>
        <b/>
        <i/>
        <sz val="10"/>
        <rFont val="Arial"/>
        <family val="2"/>
      </rPr>
      <t xml:space="preserve">: </t>
    </r>
    <r>
      <rPr>
        <i/>
        <sz val="10"/>
        <rFont val="Arial"/>
        <family val="2"/>
      </rPr>
      <t>izolat si incalzit rezervorul de ape gri; izolatie treapta de acces celula; pregatire pentru doua baterii auxiliare; marirea capacitatii de incalzire;TRUMA Combi 6E, izolatie suplimentara tuburi de caldura exterioare</t>
    </r>
    <r>
      <rPr>
        <b/>
        <i/>
        <sz val="10"/>
        <rFont val="Arial"/>
        <family val="2"/>
      </rPr>
      <t>.(NUMAI IMPREUNA CU PACK PLUS)</t>
    </r>
  </si>
  <si>
    <t>Z1</t>
  </si>
  <si>
    <r>
      <rPr>
        <b/>
        <i/>
        <sz val="12"/>
        <color indexed="10"/>
        <rFont val="Arial"/>
        <family val="2"/>
      </rPr>
      <t xml:space="preserve">NORTHAUTOKAPP FIAT </t>
    </r>
    <r>
      <rPr>
        <i/>
        <sz val="10"/>
        <rFont val="Arial"/>
        <family val="2"/>
      </rPr>
      <t xml:space="preserve">WINTER PACK+ CUTIE AUTOMATA + faruri LED + AC bord automat + Charging pad wireless + Bord full digital + Adaptive cruise control with traffic sign recognition, lane centring and pre-collision assistant 2.2 + senzor presiune anvelope </t>
    </r>
    <r>
      <rPr>
        <b/>
        <i/>
        <sz val="10"/>
        <rFont val="Arial"/>
        <family val="2"/>
      </rPr>
      <t>(NUMAI IMPREUNA CU PACK PLUS)</t>
    </r>
  </si>
  <si>
    <r>
      <t xml:space="preserve">NORTHAUTOKAPP ALDE : </t>
    </r>
    <r>
      <rPr>
        <b/>
        <i/>
        <sz val="12"/>
        <rFont val="Arial"/>
        <family val="2"/>
      </rPr>
      <t>NORTHAUTOKAPP + incalzire ALDE( fara Truma Combi)  + podea incalzita</t>
    </r>
  </si>
  <si>
    <t>DP</t>
  </si>
  <si>
    <t>*** pentru sarcina remorcabila 1400Kg - se pierde un loc din omologare!</t>
  </si>
  <si>
    <t>Max.****</t>
  </si>
  <si>
    <t>Kg</t>
  </si>
  <si>
    <t>9**** greutatea max. a Optiunilor pentru a se pastra numarul de locuri: 90Kg</t>
  </si>
  <si>
    <t>Nr. Locuri omologate:</t>
  </si>
  <si>
    <r>
      <t xml:space="preserve">(1) </t>
    </r>
    <r>
      <rPr>
        <b/>
        <sz val="10"/>
        <rFont val="Arial"/>
        <family val="2"/>
      </rPr>
      <t>pentru toate interventiile la instalatia de gaz, se monteaza obligatoriu senzor de gaz</t>
    </r>
  </si>
  <si>
    <t>Total OPTIUNI euro fara tva</t>
  </si>
  <si>
    <t>ACCESORII**:</t>
  </si>
  <si>
    <t>Denumire</t>
  </si>
  <si>
    <t>Ore manopera</t>
  </si>
  <si>
    <t>Valoare Accesorii suplim fara tva</t>
  </si>
  <si>
    <t>Acumulator 200Ah -LIfePO- EZA</t>
  </si>
  <si>
    <t>496367</t>
  </si>
  <si>
    <t>25</t>
  </si>
  <si>
    <t>Veranda Fiamma F45S 450</t>
  </si>
  <si>
    <t>437709</t>
  </si>
  <si>
    <t>27</t>
  </si>
  <si>
    <t>Panou solar 200W IBC</t>
  </si>
  <si>
    <t>840307</t>
  </si>
  <si>
    <t>8</t>
  </si>
  <si>
    <t>Aer conditionat Webasto Cool Top Trail</t>
  </si>
  <si>
    <t>495010</t>
  </si>
  <si>
    <t>29</t>
  </si>
  <si>
    <t>Aer Conditionat Truma Aventa Compact G2</t>
  </si>
  <si>
    <t>495346+495376</t>
  </si>
  <si>
    <t>32</t>
  </si>
  <si>
    <t>Suport 4 bicilete Fiamma Carry-Bike PRO C</t>
  </si>
  <si>
    <t>440411</t>
  </si>
  <si>
    <t>12</t>
  </si>
  <si>
    <t>Set perne de aer+compresor</t>
  </si>
  <si>
    <t>46712</t>
  </si>
  <si>
    <t>18</t>
  </si>
  <si>
    <t>Kit alimentare GPL (1 rezervor 7-11Kg)</t>
  </si>
  <si>
    <t>ALG</t>
  </si>
  <si>
    <t>9</t>
  </si>
  <si>
    <t>Kit regulator Monocontrol+Filtru+furtun</t>
  </si>
  <si>
    <t>753350+753623+753481</t>
  </si>
  <si>
    <t>1</t>
  </si>
  <si>
    <t>Invertor Pur sinus 2000W EZA/Carbest</t>
  </si>
  <si>
    <t>82279</t>
  </si>
  <si>
    <t>Antena de satelit Twin ALDEN</t>
  </si>
  <si>
    <t>571614</t>
  </si>
  <si>
    <t>Televizor LCD HD 22" SMART</t>
  </si>
  <si>
    <t>472700</t>
  </si>
  <si>
    <t>4</t>
  </si>
  <si>
    <t>Televizor LCD HD 27" SMART</t>
  </si>
  <si>
    <t>472702</t>
  </si>
  <si>
    <t>Suport TV posterior</t>
  </si>
  <si>
    <t>496864</t>
  </si>
  <si>
    <t>2</t>
  </si>
  <si>
    <t>Sistem toaleta SOG S223</t>
  </si>
  <si>
    <t>662356</t>
  </si>
  <si>
    <t>Sistem calare Hidraulic AMPLO FIAT</t>
  </si>
  <si>
    <t>AmploFI</t>
  </si>
  <si>
    <t>65</t>
  </si>
  <si>
    <t>Set incuietori siguranta(cabina FIAT) - HEOSafe</t>
  </si>
  <si>
    <t>12856</t>
  </si>
  <si>
    <t>Set 3 incuietori siguranta(celula) - FIAMMA</t>
  </si>
  <si>
    <t>08022-02A</t>
  </si>
  <si>
    <t>Senzor de gaz + narcotice CUBE</t>
  </si>
  <si>
    <t>802482</t>
  </si>
  <si>
    <t>Unitate alarma Alarma FIAT THITRONIK</t>
  </si>
  <si>
    <t>470914</t>
  </si>
  <si>
    <t>Priza externa GAZ+APA - GOK</t>
  </si>
  <si>
    <t>63217</t>
  </si>
  <si>
    <t>Priza externa GAZ - TRUMA</t>
  </si>
  <si>
    <t>751403</t>
  </si>
  <si>
    <t xml:space="preserve">Caseta de toaleta Fresh-UP 220 </t>
  </si>
  <si>
    <t>Cuptor Thetford Grill „Duplex“</t>
  </si>
  <si>
    <t>SOG70998-SP</t>
  </si>
  <si>
    <t>Sine ancorare portbagaj + ocheti</t>
  </si>
  <si>
    <t>Router WiFi 12V + Antena</t>
  </si>
  <si>
    <t>20700 + 20939</t>
  </si>
  <si>
    <t>Manopera</t>
  </si>
  <si>
    <t>Total greutate Accesorii</t>
  </si>
  <si>
    <t>Total greutate Autorulota</t>
  </si>
  <si>
    <t>Total Accesorii euro fara tva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</si>
</sst>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 * #,##0_)\ [$€-1]_ ;_ * \(#,##0\)\ [$€-1]_ ;_ * &quot;-&quot;_)\ [$€-1]_ ;_ @_ "/>
    <numFmt numFmtId="165" formatCode="#,##0\ [$€-1]"/>
    <numFmt numFmtId="166" formatCode="_-&quot;€&quot;\ * #,##0.00_-;\-&quot;€&quot;\ * #,##0.00_-;_-&quot;€&quot;\ * &quot;-&quot;??_-;_-@_-"/>
  </numFmts>
  <fonts count="40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18"/>
      <name val="Tahoma"/>
      <family val="2"/>
    </font>
    <font>
      <b/>
      <i/>
      <sz val="14"/>
      <color indexed="10"/>
      <name val="Tahoma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u/>
      <sz val="14"/>
      <color indexed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8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i/>
      <sz val="12"/>
      <color indexed="10"/>
      <name val="Arial"/>
      <family val="2"/>
    </font>
    <font>
      <sz val="14"/>
      <color indexed="10"/>
      <name val="Arial"/>
      <family val="2"/>
    </font>
    <font>
      <b/>
      <i/>
      <sz val="12"/>
      <color rgb="FF00B0F0"/>
      <name val="Arial"/>
      <family val="2"/>
    </font>
    <font>
      <sz val="14"/>
      <color rgb="FF00B0F0"/>
      <name val="Arial"/>
      <family val="2"/>
    </font>
    <font>
      <b/>
      <sz val="14"/>
      <name val="Arial"/>
      <family val="2"/>
    </font>
    <font>
      <b/>
      <i/>
      <u/>
      <sz val="10"/>
      <color indexed="10"/>
      <name val="Arial"/>
      <family val="2"/>
    </font>
    <font>
      <b/>
      <i/>
      <u/>
      <sz val="10"/>
      <name val="Arial"/>
      <family val="2"/>
    </font>
    <font>
      <i/>
      <sz val="10"/>
      <name val="Arial"/>
      <family val="2"/>
    </font>
    <font>
      <i/>
      <sz val="16"/>
      <name val="Arial"/>
      <family val="2"/>
    </font>
    <font>
      <i/>
      <sz val="14"/>
      <name val="Arial"/>
      <family val="2"/>
    </font>
    <font>
      <b/>
      <i/>
      <sz val="16"/>
      <name val="Arial"/>
      <family val="2"/>
    </font>
    <font>
      <b/>
      <sz val="10"/>
      <color theme="0"/>
      <name val="Arial"/>
      <family val="2"/>
    </font>
    <font>
      <b/>
      <sz val="8"/>
      <color indexed="9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i/>
      <sz val="16"/>
      <color theme="1"/>
      <name val="Arial"/>
      <family val="2"/>
    </font>
    <font>
      <b/>
      <sz val="8"/>
      <color rgb="FFFF0000"/>
      <name val="Arial"/>
      <family val="2"/>
    </font>
    <font>
      <sz val="10"/>
      <color indexed="8"/>
      <name val="Arial"/>
      <family val="2"/>
    </font>
    <font>
      <b/>
      <sz val="12"/>
      <color rgb="FF00B050"/>
      <name val="Arial"/>
      <family val="2"/>
    </font>
    <font>
      <b/>
      <sz val="12"/>
      <color theme="0"/>
      <name val="Arial"/>
      <family val="2"/>
    </font>
    <font>
      <b/>
      <sz val="12"/>
      <color theme="3" tint="0.3999755851924192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198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2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64" fontId="5" fillId="3" borderId="21" xfId="0" applyNumberFormat="1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0" fillId="2" borderId="2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0" fillId="2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15" fillId="2" borderId="16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5" fontId="17" fillId="2" borderId="31" xfId="1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65" fontId="13" fillId="2" borderId="2" xfId="1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5" fontId="19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165" fontId="21" fillId="0" borderId="2" xfId="0" applyNumberFormat="1" applyFont="1" applyBorder="1" applyAlignment="1">
      <alignment horizontal="center"/>
    </xf>
    <xf numFmtId="165" fontId="17" fillId="0" borderId="2" xfId="1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65" fontId="22" fillId="0" borderId="2" xfId="1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center" wrapText="1"/>
    </xf>
    <xf numFmtId="0" fontId="28" fillId="0" borderId="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9" fillId="6" borderId="1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31" fillId="6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65" fontId="10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  <xf numFmtId="165" fontId="31" fillId="0" borderId="0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left" vertical="center" wrapText="1"/>
    </xf>
    <xf numFmtId="0" fontId="33" fillId="0" borderId="34" xfId="0" applyFont="1" applyBorder="1" applyAlignment="1">
      <alignment horizontal="center" vertical="center" wrapText="1"/>
    </xf>
    <xf numFmtId="0" fontId="32" fillId="0" borderId="34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wrapText="1"/>
    </xf>
    <xf numFmtId="165" fontId="13" fillId="0" borderId="0" xfId="0" applyNumberFormat="1" applyFont="1" applyBorder="1" applyAlignment="1">
      <alignment horizontal="left" vertical="center" wrapText="1"/>
    </xf>
    <xf numFmtId="165" fontId="31" fillId="0" borderId="28" xfId="0" applyNumberFormat="1" applyFont="1" applyBorder="1" applyAlignment="1">
      <alignment horizontal="center" vertical="center" wrapText="1"/>
    </xf>
    <xf numFmtId="165" fontId="31" fillId="0" borderId="35" xfId="0" applyNumberFormat="1" applyFont="1" applyBorder="1" applyAlignment="1">
      <alignment horizontal="center" vertical="center" wrapText="1"/>
    </xf>
    <xf numFmtId="165" fontId="31" fillId="0" borderId="29" xfId="0" applyNumberFormat="1" applyFont="1" applyBorder="1" applyAlignment="1">
      <alignment horizontal="center" vertical="center" wrapText="1"/>
    </xf>
    <xf numFmtId="165" fontId="31" fillId="0" borderId="36" xfId="0" applyNumberFormat="1" applyFont="1" applyBorder="1" applyAlignment="1">
      <alignment horizontal="center" vertical="center" wrapText="1"/>
    </xf>
    <xf numFmtId="165" fontId="31" fillId="0" borderId="37" xfId="0" applyNumberFormat="1" applyFont="1" applyBorder="1" applyAlignment="1">
      <alignment horizontal="center" vertical="center" wrapText="1"/>
    </xf>
    <xf numFmtId="165" fontId="31" fillId="0" borderId="38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9" fillId="7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65" fontId="36" fillId="0" borderId="26" xfId="3" applyNumberFormat="1" applyFont="1" applyBorder="1" applyAlignment="1">
      <alignment horizontal="center" vertical="center" wrapText="1"/>
    </xf>
    <xf numFmtId="1" fontId="31" fillId="8" borderId="4" xfId="3" applyNumberFormat="1" applyFont="1" applyFill="1" applyBorder="1" applyAlignment="1">
      <alignment horizontal="center" vertical="center" wrapText="1"/>
    </xf>
    <xf numFmtId="1" fontId="37" fillId="8" borderId="4" xfId="3" applyNumberFormat="1" applyFont="1" applyFill="1" applyBorder="1" applyAlignment="1">
      <alignment horizontal="center" vertical="center" wrapText="1"/>
    </xf>
    <xf numFmtId="3" fontId="31" fillId="7" borderId="2" xfId="3" applyNumberFormat="1" applyFont="1" applyFill="1" applyBorder="1" applyAlignment="1">
      <alignment horizontal="center" vertical="center" wrapText="1"/>
    </xf>
    <xf numFmtId="165" fontId="2" fillId="0" borderId="2" xfId="3" applyNumberFormat="1" applyBorder="1" applyAlignment="1">
      <alignment horizontal="center" vertical="center" wrapText="1"/>
    </xf>
    <xf numFmtId="49" fontId="2" fillId="0" borderId="2" xfId="3" applyNumberFormat="1" applyBorder="1" applyAlignment="1">
      <alignment horizontal="center" vertical="center" wrapText="1"/>
    </xf>
    <xf numFmtId="49" fontId="2" fillId="2" borderId="2" xfId="3" applyNumberFormat="1" applyFont="1" applyFill="1" applyBorder="1" applyAlignment="1">
      <alignment horizontal="center" vertical="center" wrapText="1"/>
    </xf>
    <xf numFmtId="0" fontId="2" fillId="0" borderId="27" xfId="3" applyBorder="1" applyAlignment="1">
      <alignment horizontal="center" vertical="center"/>
    </xf>
    <xf numFmtId="0" fontId="2" fillId="0" borderId="26" xfId="3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49" fontId="2" fillId="0" borderId="27" xfId="3" applyNumberFormat="1" applyBorder="1" applyAlignment="1">
      <alignment horizontal="center" vertical="center" wrapText="1"/>
    </xf>
    <xf numFmtId="1" fontId="31" fillId="8" borderId="7" xfId="3" applyNumberFormat="1" applyFont="1" applyFill="1" applyBorder="1" applyAlignment="1">
      <alignment horizontal="center" vertical="center" wrapText="1"/>
    </xf>
    <xf numFmtId="165" fontId="2" fillId="0" borderId="34" xfId="3" applyNumberFormat="1" applyBorder="1" applyAlignment="1">
      <alignment horizontal="center" vertical="center" wrapText="1"/>
    </xf>
    <xf numFmtId="49" fontId="2" fillId="0" borderId="3" xfId="3" applyNumberFormat="1" applyFont="1" applyBorder="1" applyAlignment="1">
      <alignment horizontal="center" vertical="center" wrapText="1"/>
    </xf>
    <xf numFmtId="49" fontId="2" fillId="0" borderId="33" xfId="3" applyNumberFormat="1" applyFont="1" applyBorder="1" applyAlignment="1">
      <alignment horizontal="center" vertical="center" wrapText="1"/>
    </xf>
    <xf numFmtId="49" fontId="2" fillId="0" borderId="4" xfId="3" applyNumberFormat="1" applyFont="1" applyBorder="1" applyAlignment="1">
      <alignment horizontal="center" vertical="center" wrapText="1"/>
    </xf>
    <xf numFmtId="49" fontId="2" fillId="2" borderId="34" xfId="3" applyNumberFormat="1" applyFont="1" applyFill="1" applyBorder="1" applyAlignment="1">
      <alignment horizontal="center" vertical="center" wrapText="1"/>
    </xf>
    <xf numFmtId="0" fontId="2" fillId="0" borderId="39" xfId="3" applyBorder="1" applyAlignment="1">
      <alignment horizontal="center" vertical="center"/>
    </xf>
    <xf numFmtId="0" fontId="2" fillId="0" borderId="40" xfId="3" applyFont="1" applyBorder="1" applyAlignment="1">
      <alignment horizontal="center" vertical="center" wrapText="1"/>
    </xf>
    <xf numFmtId="0" fontId="2" fillId="0" borderId="26" xfId="3" applyBorder="1" applyAlignment="1">
      <alignment horizontal="center"/>
    </xf>
    <xf numFmtId="0" fontId="2" fillId="0" borderId="3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4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8" xfId="3" applyFont="1" applyBorder="1" applyAlignment="1">
      <alignment horizontal="center" vertical="center" wrapText="1"/>
    </xf>
    <xf numFmtId="1" fontId="31" fillId="8" borderId="19" xfId="3" applyNumberFormat="1" applyFont="1" applyFill="1" applyBorder="1" applyAlignment="1">
      <alignment horizontal="center" vertical="center" wrapText="1"/>
    </xf>
    <xf numFmtId="1" fontId="37" fillId="8" borderId="19" xfId="3" applyNumberFormat="1" applyFont="1" applyFill="1" applyBorder="1" applyAlignment="1">
      <alignment horizontal="center" vertical="center" wrapText="1"/>
    </xf>
    <xf numFmtId="3" fontId="38" fillId="7" borderId="20" xfId="3" applyNumberFormat="1" applyFont="1" applyFill="1" applyBorder="1" applyAlignment="1">
      <alignment horizontal="center" vertical="center" wrapText="1"/>
    </xf>
    <xf numFmtId="165" fontId="2" fillId="0" borderId="20" xfId="3" applyNumberFormat="1" applyBorder="1" applyAlignment="1">
      <alignment horizontal="center" vertical="center" wrapText="1"/>
    </xf>
    <xf numFmtId="49" fontId="2" fillId="0" borderId="20" xfId="3" applyNumberFormat="1" applyFont="1" applyBorder="1" applyAlignment="1">
      <alignment horizontal="center" vertical="center" wrapText="1"/>
    </xf>
    <xf numFmtId="49" fontId="2" fillId="0" borderId="20" xfId="3" applyNumberFormat="1" applyBorder="1" applyAlignment="1">
      <alignment horizontal="center" vertical="center" wrapText="1"/>
    </xf>
    <xf numFmtId="49" fontId="2" fillId="2" borderId="20" xfId="3" applyNumberFormat="1" applyFont="1" applyFill="1" applyBorder="1" applyAlignment="1">
      <alignment horizontal="center" vertical="center" wrapText="1"/>
    </xf>
    <xf numFmtId="0" fontId="2" fillId="0" borderId="21" xfId="3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2" fillId="0" borderId="30" xfId="3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1" fontId="5" fillId="0" borderId="30" xfId="3" applyNumberFormat="1" applyFont="1" applyFill="1" applyBorder="1" applyAlignment="1">
      <alignment horizontal="center" vertical="center"/>
    </xf>
    <xf numFmtId="165" fontId="39" fillId="0" borderId="28" xfId="0" applyNumberFormat="1" applyFont="1" applyBorder="1" applyAlignment="1">
      <alignment horizontal="center" vertical="center" wrapText="1"/>
    </xf>
    <xf numFmtId="165" fontId="39" fillId="0" borderId="29" xfId="0" applyNumberFormat="1" applyFont="1" applyBorder="1" applyAlignment="1">
      <alignment horizontal="center" vertical="center" wrapText="1"/>
    </xf>
    <xf numFmtId="165" fontId="39" fillId="0" borderId="36" xfId="0" applyNumberFormat="1" applyFont="1" applyBorder="1" applyAlignment="1">
      <alignment horizontal="center" vertical="center" wrapText="1"/>
    </xf>
    <xf numFmtId="165" fontId="39" fillId="0" borderId="37" xfId="0" applyNumberFormat="1" applyFont="1" applyBorder="1" applyAlignment="1">
      <alignment horizontal="center" vertical="center" wrapText="1"/>
    </xf>
    <xf numFmtId="165" fontId="39" fillId="0" borderId="38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0" fontId="2" fillId="0" borderId="0" xfId="3" applyAlignment="1">
      <alignment horizontal="center" vertical="center" wrapText="1"/>
    </xf>
    <xf numFmtId="0" fontId="2" fillId="0" borderId="0" xfId="3" applyAlignment="1">
      <alignment wrapText="1"/>
    </xf>
    <xf numFmtId="0" fontId="2" fillId="0" borderId="0" xfId="3"/>
  </cellXfs>
  <cellStyles count="10">
    <cellStyle name="Comma" xfId="1" builtinId="3"/>
    <cellStyle name="Comma 2" xfId="4"/>
    <cellStyle name="Comma 3" xfId="5"/>
    <cellStyle name="Comma 4" xfId="6"/>
    <cellStyle name="Euro" xfId="7"/>
    <cellStyle name="Euro 2" xfId="8"/>
    <cellStyle name="Euro 3" xfId="9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3533775</xdr:colOff>
      <xdr:row>0</xdr:row>
      <xdr:rowOff>104775</xdr:rowOff>
    </xdr:from>
    <xdr:to>
      <xdr:col>6</xdr:col>
      <xdr:colOff>238125</xdr:colOff>
      <xdr:row>7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3775" y="104775"/>
          <a:ext cx="2943225" cy="1181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0</xdr:row>
      <xdr:rowOff>190500</xdr:rowOff>
    </xdr:from>
    <xdr:to>
      <xdr:col>10</xdr:col>
      <xdr:colOff>428625</xdr:colOff>
      <xdr:row>6</xdr:row>
      <xdr:rowOff>114300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10325" y="190500"/>
          <a:ext cx="2571750" cy="1028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</xdr:row>
      <xdr:rowOff>19050</xdr:rowOff>
    </xdr:from>
    <xdr:to>
      <xdr:col>3</xdr:col>
      <xdr:colOff>466725</xdr:colOff>
      <xdr:row>12</xdr:row>
      <xdr:rowOff>409575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62375" y="2486025"/>
          <a:ext cx="4667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20</xdr:row>
      <xdr:rowOff>114300</xdr:rowOff>
    </xdr:from>
    <xdr:to>
      <xdr:col>3</xdr:col>
      <xdr:colOff>857250</xdr:colOff>
      <xdr:row>26</xdr:row>
      <xdr:rowOff>142875</xdr:rowOff>
    </xdr:to>
    <xdr:pic>
      <xdr:nvPicPr>
        <xdr:cNvPr id="5" name="Picture 8" descr="g26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200" y="4886325"/>
          <a:ext cx="4543425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276225</xdr:colOff>
      <xdr:row>30</xdr:row>
      <xdr:rowOff>57150</xdr:rowOff>
    </xdr:from>
    <xdr:to>
      <xdr:col>9</xdr:col>
      <xdr:colOff>76200</xdr:colOff>
      <xdr:row>30</xdr:row>
      <xdr:rowOff>400050</xdr:rowOff>
    </xdr:to>
    <xdr:pic>
      <xdr:nvPicPr>
        <xdr:cNvPr id="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248525" y="7534275"/>
          <a:ext cx="847725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361950</xdr:colOff>
      <xdr:row>58</xdr:row>
      <xdr:rowOff>114300</xdr:rowOff>
    </xdr:from>
    <xdr:to>
      <xdr:col>9</xdr:col>
      <xdr:colOff>171450</xdr:colOff>
      <xdr:row>59</xdr:row>
      <xdr:rowOff>200025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334250" y="14773275"/>
          <a:ext cx="85725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43</xdr:row>
      <xdr:rowOff>142875</xdr:rowOff>
    </xdr:from>
    <xdr:to>
      <xdr:col>6</xdr:col>
      <xdr:colOff>9525</xdr:colOff>
      <xdr:row>51</xdr:row>
      <xdr:rowOff>161925</xdr:rowOff>
    </xdr:to>
    <xdr:pic>
      <xdr:nvPicPr>
        <xdr:cNvPr id="8" name="Picture 128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19525" y="12001500"/>
          <a:ext cx="2428875" cy="1619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590550</xdr:colOff>
      <xdr:row>44</xdr:row>
      <xdr:rowOff>38100</xdr:rowOff>
    </xdr:from>
    <xdr:to>
      <xdr:col>0</xdr:col>
      <xdr:colOff>3048000</xdr:colOff>
      <xdr:row>52</xdr:row>
      <xdr:rowOff>95250</xdr:rowOff>
    </xdr:to>
    <xdr:pic>
      <xdr:nvPicPr>
        <xdr:cNvPr id="9" name="Picture 128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90550" y="12087225"/>
          <a:ext cx="2457450" cy="1638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571500</xdr:colOff>
      <xdr:row>40</xdr:row>
      <xdr:rowOff>57150</xdr:rowOff>
    </xdr:from>
    <xdr:to>
      <xdr:col>8</xdr:col>
      <xdr:colOff>276225</xdr:colOff>
      <xdr:row>41</xdr:row>
      <xdr:rowOff>1514475</xdr:rowOff>
    </xdr:to>
    <xdr:pic>
      <xdr:nvPicPr>
        <xdr:cNvPr id="10" name="Picture 129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334000" y="9782175"/>
          <a:ext cx="2438400" cy="1619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133351</xdr:colOff>
      <xdr:row>41</xdr:row>
      <xdr:rowOff>1704975</xdr:rowOff>
    </xdr:from>
    <xdr:to>
      <xdr:col>10</xdr:col>
      <xdr:colOff>333911</xdr:colOff>
      <xdr:row>55</xdr:row>
      <xdr:rowOff>123825</xdr:rowOff>
    </xdr:to>
    <xdr:pic>
      <xdr:nvPicPr>
        <xdr:cNvPr id="11" name="Picture 129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105651" y="11591925"/>
          <a:ext cx="1781710" cy="2676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295275</xdr:colOff>
      <xdr:row>30</xdr:row>
      <xdr:rowOff>352425</xdr:rowOff>
    </xdr:from>
    <xdr:to>
      <xdr:col>8</xdr:col>
      <xdr:colOff>161925</xdr:colOff>
      <xdr:row>39</xdr:row>
      <xdr:rowOff>28575</xdr:rowOff>
    </xdr:to>
    <xdr:pic>
      <xdr:nvPicPr>
        <xdr:cNvPr id="12" name="Picture 129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057775" y="7829550"/>
          <a:ext cx="2600325" cy="1762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295275</xdr:colOff>
      <xdr:row>77</xdr:row>
      <xdr:rowOff>85725</xdr:rowOff>
    </xdr:from>
    <xdr:to>
      <xdr:col>10</xdr:col>
      <xdr:colOff>733425</xdr:colOff>
      <xdr:row>78</xdr:row>
      <xdr:rowOff>161925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8315325" y="22307550"/>
          <a:ext cx="971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nimar.com.es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2"/>
  <sheetViews>
    <sheetView showGridLines="0" tabSelected="1" workbookViewId="0">
      <selection activeCell="L72" sqref="L72"/>
    </sheetView>
  </sheetViews>
  <sheetFormatPr defaultRowHeight="12.75"/>
  <cols>
    <col min="1" max="1" width="56.42578125" style="2" customWidth="1"/>
    <col min="2" max="2" width="10.28515625" style="2" hidden="1" customWidth="1"/>
    <col min="3" max="3" width="11.140625" style="2" hidden="1" customWidth="1"/>
    <col min="4" max="4" width="15" style="2" customWidth="1"/>
    <col min="5" max="5" width="9.85546875" style="2" customWidth="1"/>
    <col min="6" max="6" width="12.28515625" style="2" customWidth="1"/>
    <col min="7" max="7" width="11" style="2" customWidth="1"/>
    <col min="8" max="9" width="7.85546875" style="2" customWidth="1"/>
    <col min="10" max="10" width="8" style="2" customWidth="1"/>
    <col min="11" max="11" width="11.28515625" style="3" customWidth="1"/>
    <col min="12" max="12" width="11.7109375" customWidth="1"/>
    <col min="13" max="13" width="7.5703125" customWidth="1"/>
    <col min="14" max="14" width="6.28515625" customWidth="1"/>
    <col min="15" max="15" width="7" customWidth="1"/>
    <col min="16" max="16" width="7.5703125" customWidth="1"/>
    <col min="17" max="17" width="12.42578125" bestFit="1" customWidth="1"/>
  </cols>
  <sheetData>
    <row r="1" spans="1:11" ht="18">
      <c r="A1" s="1" t="s">
        <v>0</v>
      </c>
      <c r="B1" s="1"/>
      <c r="C1" s="1"/>
      <c r="D1" s="1"/>
    </row>
    <row r="2" spans="1:11" ht="18">
      <c r="A2" s="1" t="s">
        <v>1</v>
      </c>
      <c r="B2" s="1"/>
      <c r="C2" s="1"/>
      <c r="D2" s="1"/>
    </row>
    <row r="3" spans="1:11">
      <c r="A3" s="4" t="s">
        <v>2</v>
      </c>
      <c r="B3" s="4"/>
      <c r="C3" s="4"/>
      <c r="D3" s="4"/>
    </row>
    <row r="4" spans="1:11">
      <c r="A4" s="4" t="s">
        <v>3</v>
      </c>
      <c r="B4" s="4"/>
      <c r="C4" s="4"/>
      <c r="D4" s="4"/>
    </row>
    <row r="5" spans="1:11">
      <c r="A5" s="4" t="s">
        <v>4</v>
      </c>
      <c r="B5" s="4"/>
      <c r="C5" s="4"/>
      <c r="D5" s="4"/>
    </row>
    <row r="6" spans="1:11">
      <c r="A6" s="4" t="s">
        <v>5</v>
      </c>
      <c r="B6" s="4"/>
      <c r="C6" s="4"/>
      <c r="D6" s="4"/>
    </row>
    <row r="7" spans="1:11">
      <c r="A7" s="5" t="s">
        <v>6</v>
      </c>
      <c r="B7" s="5"/>
      <c r="C7" s="5"/>
    </row>
    <row r="8" spans="1:11" ht="25.5" customHeight="1">
      <c r="A8" s="4" t="s">
        <v>7</v>
      </c>
      <c r="B8" s="4"/>
      <c r="C8" s="4"/>
      <c r="D8" s="6" t="s">
        <v>8</v>
      </c>
      <c r="E8" s="6"/>
      <c r="F8" s="6"/>
      <c r="G8" s="6"/>
      <c r="H8" s="6"/>
      <c r="I8" s="6"/>
      <c r="J8" s="6"/>
      <c r="K8" s="6"/>
    </row>
    <row r="9" spans="1:11" ht="25.5">
      <c r="A9" s="4" t="s">
        <v>9</v>
      </c>
      <c r="B9" s="4"/>
      <c r="C9" s="4"/>
      <c r="D9" s="7" t="s">
        <v>10</v>
      </c>
      <c r="E9" s="8"/>
      <c r="F9" s="9"/>
      <c r="G9" s="10"/>
      <c r="H9" s="8" t="s">
        <v>11</v>
      </c>
      <c r="I9" s="9"/>
      <c r="J9" s="8"/>
      <c r="K9" s="9"/>
    </row>
    <row r="10" spans="1:11" ht="15">
      <c r="A10" s="4" t="s">
        <v>12</v>
      </c>
      <c r="B10" s="4"/>
      <c r="C10" s="4"/>
      <c r="D10" s="11" t="s">
        <v>13</v>
      </c>
      <c r="E10" s="12"/>
      <c r="F10" s="13"/>
      <c r="G10" s="14"/>
      <c r="H10" s="15"/>
      <c r="I10" s="16"/>
      <c r="J10" s="16"/>
      <c r="K10" s="17"/>
    </row>
    <row r="11" spans="1:11" ht="15">
      <c r="A11" s="18" t="s">
        <v>14</v>
      </c>
      <c r="B11" s="18"/>
      <c r="C11" s="18"/>
      <c r="D11" s="19"/>
      <c r="E11" s="20"/>
      <c r="F11" s="21"/>
      <c r="G11" s="22"/>
      <c r="H11" s="23"/>
      <c r="I11" s="24"/>
      <c r="J11" s="24"/>
      <c r="K11" s="25"/>
    </row>
    <row r="12" spans="1:11" ht="13.5" thickBot="1"/>
    <row r="13" spans="1:11" ht="35.25" customHeight="1">
      <c r="A13" s="26" t="s">
        <v>15</v>
      </c>
      <c r="B13" s="27"/>
      <c r="C13" s="27"/>
      <c r="D13" s="28"/>
      <c r="E13" s="28"/>
      <c r="F13" s="29"/>
      <c r="H13" s="30" t="s">
        <v>16</v>
      </c>
      <c r="I13" s="30"/>
      <c r="J13" s="30"/>
      <c r="K13" s="30"/>
    </row>
    <row r="14" spans="1:11" ht="25.5">
      <c r="A14" s="31" t="s">
        <v>17</v>
      </c>
      <c r="B14" s="32"/>
      <c r="C14" s="32"/>
      <c r="D14" s="33" t="s">
        <v>18</v>
      </c>
      <c r="E14" s="33"/>
      <c r="F14" s="34"/>
      <c r="H14" s="35">
        <v>2027</v>
      </c>
      <c r="I14" s="35"/>
      <c r="J14" s="35"/>
      <c r="K14" s="35"/>
    </row>
    <row r="15" spans="1:11" ht="13.5" thickBot="1">
      <c r="A15" s="36">
        <v>2184</v>
      </c>
      <c r="B15" s="37"/>
      <c r="C15" s="37"/>
      <c r="D15" s="38">
        <v>140</v>
      </c>
      <c r="E15" s="38"/>
      <c r="F15" s="39" t="s">
        <v>19</v>
      </c>
    </row>
    <row r="16" spans="1:11" ht="13.5" thickBot="1"/>
    <row r="17" spans="1:11" ht="15.75">
      <c r="A17" s="40" t="s">
        <v>20</v>
      </c>
      <c r="B17" s="41"/>
      <c r="C17" s="41"/>
      <c r="D17" s="42"/>
      <c r="E17" s="42"/>
      <c r="F17" s="42"/>
      <c r="G17" s="42"/>
      <c r="H17" s="42"/>
      <c r="I17" s="42"/>
      <c r="J17" s="42"/>
      <c r="K17" s="43"/>
    </row>
    <row r="18" spans="1:11" ht="51">
      <c r="A18" s="44" t="s">
        <v>21</v>
      </c>
      <c r="B18" s="45"/>
      <c r="C18" s="45"/>
      <c r="D18" s="46" t="s">
        <v>22</v>
      </c>
      <c r="E18" s="46" t="s">
        <v>23</v>
      </c>
      <c r="F18" s="47" t="s">
        <v>24</v>
      </c>
      <c r="G18" s="48" t="s">
        <v>25</v>
      </c>
      <c r="H18" s="46" t="s">
        <v>26</v>
      </c>
      <c r="I18" s="46" t="s">
        <v>27</v>
      </c>
      <c r="J18" s="46" t="s">
        <v>28</v>
      </c>
      <c r="K18" s="49" t="s">
        <v>29</v>
      </c>
    </row>
    <row r="19" spans="1:11" ht="13.5" thickBot="1">
      <c r="A19" s="36">
        <v>2986</v>
      </c>
      <c r="B19" s="37"/>
      <c r="C19" s="37"/>
      <c r="D19" s="38">
        <v>3500</v>
      </c>
      <c r="E19" s="38" t="s">
        <v>30</v>
      </c>
      <c r="F19" s="50" t="s">
        <v>31</v>
      </c>
      <c r="G19" s="51">
        <v>7390</v>
      </c>
      <c r="H19" s="38">
        <v>2300</v>
      </c>
      <c r="I19" s="38">
        <v>2890</v>
      </c>
      <c r="J19" s="38">
        <v>4035</v>
      </c>
      <c r="K19" s="52">
        <v>1980</v>
      </c>
    </row>
    <row r="20" spans="1:11" ht="13.5" thickBot="1"/>
    <row r="21" spans="1:11" ht="13.5" thickBot="1">
      <c r="A21"/>
      <c r="B21"/>
      <c r="C21"/>
      <c r="E21" s="53" t="s">
        <v>32</v>
      </c>
      <c r="F21" s="54"/>
      <c r="G21" s="54"/>
      <c r="H21" s="54"/>
      <c r="I21" s="54" t="s">
        <v>33</v>
      </c>
      <c r="J21" s="54"/>
      <c r="K21" s="55"/>
    </row>
    <row r="22" spans="1:11" ht="38.25">
      <c r="A22"/>
      <c r="B22"/>
      <c r="C22"/>
      <c r="E22" s="56" t="s">
        <v>34</v>
      </c>
      <c r="F22" s="57" t="s">
        <v>35</v>
      </c>
      <c r="G22" s="57" t="s">
        <v>36</v>
      </c>
      <c r="H22" s="57" t="s">
        <v>37</v>
      </c>
      <c r="I22" s="57" t="s">
        <v>38</v>
      </c>
      <c r="J22" s="57" t="s">
        <v>39</v>
      </c>
      <c r="K22" s="58" t="s">
        <v>40</v>
      </c>
    </row>
    <row r="23" spans="1:11" ht="23.25" thickBot="1">
      <c r="E23" s="59" t="s">
        <v>41</v>
      </c>
      <c r="F23" s="38" t="s">
        <v>42</v>
      </c>
      <c r="G23" s="38" t="s">
        <v>43</v>
      </c>
      <c r="H23" s="38" t="s">
        <v>44</v>
      </c>
      <c r="I23" s="38" t="s">
        <v>45</v>
      </c>
      <c r="J23" s="38" t="s">
        <v>45</v>
      </c>
      <c r="K23" s="52">
        <v>113</v>
      </c>
    </row>
    <row r="24" spans="1:11" ht="13.5" thickBot="1">
      <c r="E24" s="60"/>
      <c r="F24" s="60"/>
      <c r="G24" s="60"/>
      <c r="H24" s="60"/>
      <c r="I24" s="60"/>
      <c r="J24" s="60"/>
      <c r="K24" s="61"/>
    </row>
    <row r="25" spans="1:11" ht="13.5" thickBot="1">
      <c r="G25" s="62" t="s">
        <v>46</v>
      </c>
      <c r="H25" s="63"/>
      <c r="I25" s="63" t="s">
        <v>47</v>
      </c>
      <c r="J25" s="63"/>
      <c r="K25" s="64"/>
    </row>
    <row r="26" spans="1:11" ht="38.25">
      <c r="F26"/>
      <c r="G26" s="31" t="s">
        <v>48</v>
      </c>
      <c r="H26" s="33" t="s">
        <v>49</v>
      </c>
      <c r="I26" s="33" t="s">
        <v>50</v>
      </c>
      <c r="J26" s="65" t="s">
        <v>51</v>
      </c>
      <c r="K26" s="34" t="s">
        <v>52</v>
      </c>
    </row>
    <row r="27" spans="1:11" ht="34.5" thickBot="1">
      <c r="A27"/>
      <c r="B27"/>
      <c r="C27"/>
      <c r="G27" s="66">
        <v>105</v>
      </c>
      <c r="H27" s="67">
        <v>105</v>
      </c>
      <c r="I27" s="67">
        <v>2</v>
      </c>
      <c r="J27" s="68" t="s">
        <v>53</v>
      </c>
      <c r="K27" s="69">
        <v>150</v>
      </c>
    </row>
    <row r="28" spans="1:11">
      <c r="A28" s="70" t="s">
        <v>54</v>
      </c>
      <c r="B28"/>
      <c r="C28"/>
    </row>
    <row r="29" spans="1:11">
      <c r="A29" s="70" t="s">
        <v>55</v>
      </c>
      <c r="B29" s="70"/>
      <c r="C29" s="70"/>
    </row>
    <row r="30" spans="1:11">
      <c r="B30" s="70"/>
      <c r="C30" s="70"/>
      <c r="F30"/>
    </row>
    <row r="31" spans="1:11" ht="34.5" customHeight="1">
      <c r="H31" s="71"/>
      <c r="I31" s="71"/>
      <c r="J31" s="71" t="str">
        <f>H13</f>
        <v>MILEO 263</v>
      </c>
      <c r="K31" s="71"/>
    </row>
    <row r="32" spans="1:11" ht="15">
      <c r="A32" s="72" t="s">
        <v>56</v>
      </c>
      <c r="B32" s="72"/>
      <c r="C32" s="72"/>
      <c r="D32" s="73">
        <v>58890</v>
      </c>
    </row>
    <row r="33" spans="1:11" ht="15.75">
      <c r="A33" s="74" t="s">
        <v>57</v>
      </c>
      <c r="B33" s="74"/>
      <c r="C33" s="74"/>
      <c r="D33" s="75">
        <f>D32-1500</f>
        <v>57390</v>
      </c>
      <c r="F33"/>
      <c r="G33"/>
    </row>
    <row r="34" spans="1:11" ht="18">
      <c r="A34" s="76" t="s">
        <v>58</v>
      </c>
      <c r="B34" s="76"/>
      <c r="C34" s="76"/>
      <c r="D34" s="77">
        <f>F76</f>
        <v>0</v>
      </c>
    </row>
    <row r="35" spans="1:11" ht="18">
      <c r="A35" s="78" t="s">
        <v>59</v>
      </c>
      <c r="B35" s="78"/>
      <c r="C35" s="78"/>
      <c r="D35" s="79">
        <f>E110</f>
        <v>0</v>
      </c>
    </row>
    <row r="36" spans="1:11" ht="15">
      <c r="A36" s="72" t="s">
        <v>60</v>
      </c>
      <c r="B36" s="72"/>
      <c r="C36" s="72"/>
      <c r="D36" s="80">
        <v>3000</v>
      </c>
    </row>
    <row r="37" spans="1:11" ht="15">
      <c r="A37" s="72" t="s">
        <v>61</v>
      </c>
      <c r="B37" s="72"/>
      <c r="C37" s="72"/>
      <c r="D37" s="80">
        <f>SUM(D33:D36)</f>
        <v>60390</v>
      </c>
      <c r="K37"/>
    </row>
    <row r="38" spans="1:11" ht="15">
      <c r="A38" s="72" t="s">
        <v>62</v>
      </c>
      <c r="B38" s="72"/>
      <c r="C38" s="72"/>
      <c r="D38" s="80">
        <f>D37*21/100</f>
        <v>12681.9</v>
      </c>
    </row>
    <row r="39" spans="1:11" ht="18">
      <c r="A39" s="81" t="s">
        <v>63</v>
      </c>
      <c r="B39" s="81"/>
      <c r="C39" s="81"/>
      <c r="D39" s="82">
        <f>D38+D37</f>
        <v>73071.899999999994</v>
      </c>
    </row>
    <row r="40" spans="1:11">
      <c r="A40" s="83"/>
      <c r="B40" s="83"/>
      <c r="C40" s="83"/>
    </row>
    <row r="41" spans="1:11" ht="12.75" customHeight="1">
      <c r="A41" s="84" t="s">
        <v>64</v>
      </c>
      <c r="B41" s="84"/>
      <c r="C41" s="84"/>
      <c r="D41" s="84"/>
    </row>
    <row r="42" spans="1:11" ht="140.25" customHeight="1">
      <c r="A42" s="85" t="s">
        <v>65</v>
      </c>
      <c r="B42" s="85"/>
      <c r="C42" s="85"/>
      <c r="D42" s="85"/>
      <c r="F42" s="86"/>
      <c r="G42" s="86"/>
      <c r="H42" s="86"/>
      <c r="I42" s="86"/>
    </row>
    <row r="43" spans="1:11" ht="15">
      <c r="A43" s="87"/>
      <c r="B43" s="87"/>
      <c r="C43" s="87"/>
      <c r="D43" s="88"/>
      <c r="H43" s="89"/>
      <c r="I43" s="89"/>
      <c r="J43" s="89"/>
    </row>
    <row r="44" spans="1:11" ht="15">
      <c r="A44" s="88"/>
      <c r="B44" s="88"/>
      <c r="C44" s="88"/>
    </row>
    <row r="45" spans="1:11" ht="20.2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</row>
    <row r="46" spans="1:11" ht="18.7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</row>
    <row r="47" spans="1:11" ht="15">
      <c r="A47" s="92"/>
      <c r="B47" s="92"/>
      <c r="C47" s="92"/>
      <c r="D47" s="92"/>
      <c r="E47" s="92"/>
      <c r="F47" s="92"/>
      <c r="G47" s="92"/>
      <c r="H47" s="92"/>
      <c r="I47" s="92"/>
      <c r="J47" s="92"/>
      <c r="K47" s="92"/>
    </row>
    <row r="48" spans="1:11" ht="15">
      <c r="A48" s="92"/>
      <c r="B48" s="92"/>
      <c r="C48" s="92"/>
      <c r="D48" s="92"/>
      <c r="E48" s="92"/>
      <c r="F48" s="92"/>
      <c r="G48" s="92"/>
      <c r="H48" s="92"/>
      <c r="I48" s="92"/>
      <c r="J48" s="92"/>
      <c r="K48" s="92"/>
    </row>
    <row r="49" spans="1:11" ht="1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</row>
    <row r="50" spans="1:11" ht="13.5" customHeight="1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</row>
    <row r="51" spans="1:11" ht="13.5" customHeight="1">
      <c r="A51" s="88"/>
      <c r="B51" s="88"/>
      <c r="C51" s="88"/>
    </row>
    <row r="52" spans="1:11" ht="13.5" customHeight="1">
      <c r="A52" s="88"/>
      <c r="B52" s="88"/>
      <c r="C52" s="88"/>
    </row>
    <row r="53" spans="1:11" ht="13.5" customHeight="1">
      <c r="A53" s="88"/>
      <c r="B53" s="88"/>
      <c r="C53" s="88"/>
    </row>
    <row r="54" spans="1:11" ht="13.5" customHeight="1"/>
    <row r="55" spans="1:11" ht="13.5" customHeight="1"/>
    <row r="56" spans="1:11" ht="13.5" customHeight="1"/>
    <row r="57" spans="1:11" ht="13.5" customHeight="1"/>
    <row r="58" spans="1:11" ht="13.5" customHeight="1"/>
    <row r="59" spans="1:11" ht="20.25" customHeight="1">
      <c r="A59" s="93" t="s">
        <v>66</v>
      </c>
      <c r="B59" s="93"/>
      <c r="C59" s="93"/>
      <c r="D59" s="93"/>
      <c r="E59" s="93"/>
      <c r="F59" s="93"/>
      <c r="G59" s="93"/>
      <c r="H59" s="94"/>
      <c r="I59" s="94"/>
      <c r="J59" s="85">
        <f>H11</f>
        <v>0</v>
      </c>
      <c r="K59" s="85"/>
    </row>
    <row r="60" spans="1:11" ht="21" thickBot="1">
      <c r="A60" s="95"/>
      <c r="B60" s="95"/>
      <c r="C60" s="95"/>
      <c r="D60" s="95"/>
      <c r="E60" s="95"/>
      <c r="F60" s="95"/>
      <c r="G60" s="95"/>
      <c r="H60" s="94"/>
      <c r="I60" s="94"/>
      <c r="J60" s="95"/>
      <c r="K60" s="95"/>
    </row>
    <row r="61" spans="1:11" ht="51">
      <c r="A61" s="96"/>
      <c r="B61" s="97"/>
      <c r="C61" s="97"/>
      <c r="D61" s="98" t="s">
        <v>67</v>
      </c>
      <c r="E61" s="99" t="s">
        <v>68</v>
      </c>
      <c r="F61" s="99" t="s">
        <v>69</v>
      </c>
      <c r="G61" s="100" t="s">
        <v>70</v>
      </c>
      <c r="H61" s="100"/>
      <c r="I61" s="101"/>
      <c r="J61" s="102" t="s">
        <v>71</v>
      </c>
      <c r="K61" s="103" t="s">
        <v>72</v>
      </c>
    </row>
    <row r="62" spans="1:11" ht="27.75" customHeight="1">
      <c r="A62" s="104" t="s">
        <v>73</v>
      </c>
      <c r="B62" s="104"/>
      <c r="C62" s="104"/>
      <c r="D62" s="105">
        <v>0</v>
      </c>
      <c r="E62" s="106">
        <v>1365</v>
      </c>
      <c r="F62" s="106">
        <f t="shared" ref="F62:F71" si="0">E62*D62</f>
        <v>0</v>
      </c>
      <c r="G62" s="107" t="s">
        <v>74</v>
      </c>
      <c r="H62" s="107"/>
      <c r="I62" s="107"/>
      <c r="J62" s="108" t="s">
        <v>75</v>
      </c>
      <c r="K62" s="108">
        <f t="shared" ref="K62:K71" si="1">J62*D62</f>
        <v>0</v>
      </c>
    </row>
    <row r="63" spans="1:11" ht="25.5">
      <c r="A63" s="104" t="s">
        <v>76</v>
      </c>
      <c r="B63" s="104"/>
      <c r="C63" s="104"/>
      <c r="D63" s="105">
        <v>0</v>
      </c>
      <c r="E63" s="106">
        <v>1365</v>
      </c>
      <c r="F63" s="106">
        <f t="shared" si="0"/>
        <v>0</v>
      </c>
      <c r="G63" s="107" t="s">
        <v>77</v>
      </c>
      <c r="H63" s="107"/>
      <c r="I63" s="107"/>
      <c r="J63" s="108">
        <v>15</v>
      </c>
      <c r="K63" s="108">
        <f t="shared" si="1"/>
        <v>0</v>
      </c>
    </row>
    <row r="64" spans="1:11" ht="15.75">
      <c r="A64" s="104" t="s">
        <v>78</v>
      </c>
      <c r="B64" s="104"/>
      <c r="C64" s="104"/>
      <c r="D64" s="105">
        <v>0</v>
      </c>
      <c r="E64" s="106">
        <v>2197</v>
      </c>
      <c r="F64" s="106">
        <f t="shared" si="0"/>
        <v>0</v>
      </c>
      <c r="G64" s="107" t="s">
        <v>77</v>
      </c>
      <c r="H64" s="107"/>
      <c r="I64" s="107"/>
      <c r="J64" s="108">
        <v>50</v>
      </c>
      <c r="K64" s="108">
        <f t="shared" si="1"/>
        <v>0</v>
      </c>
    </row>
    <row r="65" spans="1:11" ht="15.75">
      <c r="A65" s="104" t="s">
        <v>79</v>
      </c>
      <c r="B65" s="109"/>
      <c r="C65" s="109"/>
      <c r="D65" s="105">
        <v>0</v>
      </c>
      <c r="E65" s="106">
        <v>479</v>
      </c>
      <c r="F65" s="106">
        <f t="shared" si="0"/>
        <v>0</v>
      </c>
      <c r="G65" s="110" t="s">
        <v>80</v>
      </c>
      <c r="H65" s="111"/>
      <c r="I65" s="112"/>
      <c r="J65" s="108">
        <v>1</v>
      </c>
      <c r="K65" s="108">
        <f t="shared" si="1"/>
        <v>0</v>
      </c>
    </row>
    <row r="66" spans="1:11" ht="25.5">
      <c r="A66" s="104" t="s">
        <v>81</v>
      </c>
      <c r="B66" s="45"/>
      <c r="C66" s="45"/>
      <c r="D66" s="105">
        <v>0</v>
      </c>
      <c r="E66" s="106">
        <v>3107</v>
      </c>
      <c r="F66" s="106">
        <f t="shared" si="0"/>
        <v>0</v>
      </c>
      <c r="G66" s="107" t="s">
        <v>82</v>
      </c>
      <c r="H66" s="107"/>
      <c r="I66" s="107"/>
      <c r="J66" s="108">
        <v>40</v>
      </c>
      <c r="K66" s="113">
        <f t="shared" si="1"/>
        <v>0</v>
      </c>
    </row>
    <row r="67" spans="1:11" ht="15.75">
      <c r="A67" s="104" t="s">
        <v>83</v>
      </c>
      <c r="B67" s="114"/>
      <c r="C67" s="114"/>
      <c r="D67" s="105">
        <v>0</v>
      </c>
      <c r="E67" s="106">
        <v>1157</v>
      </c>
      <c r="F67" s="106">
        <f t="shared" si="0"/>
        <v>0</v>
      </c>
      <c r="G67" s="107" t="s">
        <v>82</v>
      </c>
      <c r="H67" s="107"/>
      <c r="I67" s="107"/>
      <c r="J67" s="108">
        <v>2</v>
      </c>
      <c r="K67" s="108">
        <f t="shared" si="1"/>
        <v>0</v>
      </c>
    </row>
    <row r="68" spans="1:11" ht="78.75">
      <c r="A68" s="114" t="s">
        <v>84</v>
      </c>
      <c r="B68" s="115"/>
      <c r="C68" s="115"/>
      <c r="D68" s="105">
        <v>0</v>
      </c>
      <c r="E68" s="106">
        <v>3887</v>
      </c>
      <c r="F68" s="106">
        <f t="shared" si="0"/>
        <v>0</v>
      </c>
      <c r="G68" s="107" t="s">
        <v>85</v>
      </c>
      <c r="H68" s="107"/>
      <c r="I68" s="107"/>
      <c r="J68" s="108">
        <v>10</v>
      </c>
      <c r="K68" s="108">
        <f t="shared" si="1"/>
        <v>0</v>
      </c>
    </row>
    <row r="69" spans="1:11" ht="66">
      <c r="A69" s="115" t="s">
        <v>86</v>
      </c>
      <c r="B69" s="116"/>
      <c r="C69" s="116"/>
      <c r="D69" s="105">
        <v>0</v>
      </c>
      <c r="E69" s="106">
        <v>1287</v>
      </c>
      <c r="F69" s="106">
        <f t="shared" si="0"/>
        <v>0</v>
      </c>
      <c r="G69" s="107" t="s">
        <v>87</v>
      </c>
      <c r="H69" s="107"/>
      <c r="I69" s="107"/>
      <c r="J69" s="108">
        <v>15</v>
      </c>
      <c r="K69" s="108">
        <f t="shared" si="1"/>
        <v>0</v>
      </c>
    </row>
    <row r="70" spans="1:11" ht="78.75">
      <c r="A70" s="116" t="s">
        <v>88</v>
      </c>
      <c r="B70" s="116"/>
      <c r="C70" s="116"/>
      <c r="D70" s="105">
        <v>0</v>
      </c>
      <c r="E70" s="106">
        <v>7787</v>
      </c>
      <c r="F70" s="106">
        <f t="shared" si="0"/>
        <v>0</v>
      </c>
      <c r="G70" s="110"/>
      <c r="H70" s="111"/>
      <c r="I70" s="112"/>
      <c r="J70" s="108">
        <v>85</v>
      </c>
      <c r="K70" s="108"/>
    </row>
    <row r="71" spans="1:11" ht="45">
      <c r="A71" s="117" t="s">
        <v>89</v>
      </c>
      <c r="B71" s="117"/>
      <c r="C71" s="117"/>
      <c r="D71" s="105">
        <v>0</v>
      </c>
      <c r="E71" s="106">
        <v>9737</v>
      </c>
      <c r="F71" s="106">
        <f t="shared" si="0"/>
        <v>0</v>
      </c>
      <c r="G71" s="107" t="s">
        <v>90</v>
      </c>
      <c r="H71" s="107"/>
      <c r="I71" s="107"/>
      <c r="J71" s="108">
        <v>85</v>
      </c>
      <c r="K71" s="108">
        <f t="shared" si="1"/>
        <v>0</v>
      </c>
    </row>
    <row r="72" spans="1:11" ht="25.5">
      <c r="A72" s="118" t="s">
        <v>91</v>
      </c>
      <c r="B72" s="118"/>
      <c r="C72" s="118"/>
      <c r="D72" s="118"/>
      <c r="E72" s="118"/>
      <c r="F72" s="119"/>
      <c r="G72" s="119"/>
      <c r="J72" s="120" t="s">
        <v>92</v>
      </c>
      <c r="K72" s="121" t="s">
        <v>93</v>
      </c>
    </row>
    <row r="73" spans="1:11" ht="12.75" customHeight="1">
      <c r="A73" s="122" t="s">
        <v>94</v>
      </c>
      <c r="B73" s="122"/>
      <c r="C73" s="122"/>
      <c r="D73" s="122"/>
      <c r="E73" s="122"/>
      <c r="F73" s="122"/>
      <c r="G73" s="122"/>
      <c r="J73" s="123">
        <v>90</v>
      </c>
      <c r="K73" s="124">
        <f>SUM(K38:K69)</f>
        <v>0</v>
      </c>
    </row>
    <row r="74" spans="1:11" ht="17.25" customHeight="1">
      <c r="H74" s="125" t="s">
        <v>95</v>
      </c>
      <c r="I74" s="125"/>
      <c r="J74" s="125"/>
      <c r="K74" s="126">
        <f>IF(VALUE(K73)&gt;VALUE(J73),(VALUE(F10)-1),VALUE(F10))</f>
        <v>0</v>
      </c>
    </row>
    <row r="75" spans="1:11" ht="15.75" customHeight="1" thickBot="1">
      <c r="A75" s="127" t="s">
        <v>96</v>
      </c>
      <c r="B75" s="127"/>
      <c r="C75" s="127"/>
      <c r="D75" s="127"/>
      <c r="E75" s="127"/>
      <c r="F75" s="127"/>
      <c r="G75" s="127"/>
      <c r="H75" s="127"/>
      <c r="I75" s="127"/>
    </row>
    <row r="76" spans="1:11" ht="21" customHeight="1" thickBot="1">
      <c r="A76" s="128" t="s">
        <v>97</v>
      </c>
      <c r="B76" s="129"/>
      <c r="C76" s="129"/>
      <c r="D76" s="130"/>
      <c r="E76" s="131"/>
      <c r="F76" s="132">
        <f>SUM(F38:F69)</f>
        <v>0</v>
      </c>
      <c r="G76" s="133"/>
    </row>
    <row r="77" spans="1:11" ht="16.5" customHeight="1" thickBot="1">
      <c r="A77" s="128"/>
      <c r="B77" s="129"/>
      <c r="C77" s="129"/>
      <c r="D77" s="130"/>
      <c r="E77" s="131"/>
      <c r="F77" s="132"/>
      <c r="G77" s="133"/>
    </row>
    <row r="78" spans="1:11" ht="15.75">
      <c r="A78" s="134"/>
      <c r="B78" s="134"/>
      <c r="C78" s="134"/>
      <c r="D78" s="135"/>
      <c r="E78" s="136"/>
      <c r="F78" s="136"/>
      <c r="G78" s="137"/>
      <c r="H78" s="137"/>
      <c r="I78" s="137"/>
      <c r="J78" s="138"/>
    </row>
    <row r="79" spans="1:11" ht="23.25" customHeight="1" thickBot="1">
      <c r="A79" s="139" t="s">
        <v>98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</row>
    <row r="80" spans="1:11" ht="51">
      <c r="A80" s="140" t="s">
        <v>99</v>
      </c>
      <c r="B80" s="141" t="s">
        <v>100</v>
      </c>
      <c r="C80" s="142" t="s">
        <v>100</v>
      </c>
      <c r="D80" s="143" t="s">
        <v>67</v>
      </c>
      <c r="E80" s="144" t="s">
        <v>68</v>
      </c>
      <c r="F80" s="144" t="s">
        <v>101</v>
      </c>
      <c r="G80" s="145" t="s">
        <v>70</v>
      </c>
      <c r="H80" s="145"/>
      <c r="I80" s="145"/>
      <c r="J80" s="146" t="s">
        <v>71</v>
      </c>
      <c r="K80" s="147" t="s">
        <v>72</v>
      </c>
    </row>
    <row r="81" spans="1:11" ht="15.75">
      <c r="A81" s="148" t="s">
        <v>102</v>
      </c>
      <c r="B81" s="149">
        <v>2</v>
      </c>
      <c r="C81" s="150">
        <f t="shared" ref="C81:C106" si="2">D81*B81</f>
        <v>0</v>
      </c>
      <c r="D81" s="151">
        <v>0</v>
      </c>
      <c r="E81" s="152">
        <v>843</v>
      </c>
      <c r="F81" s="152">
        <f t="shared" ref="F81:F107" si="3">E81*D81</f>
        <v>0</v>
      </c>
      <c r="G81" s="153" t="s">
        <v>103</v>
      </c>
      <c r="H81" s="153"/>
      <c r="I81" s="153"/>
      <c r="J81" s="154" t="s">
        <v>104</v>
      </c>
      <c r="K81" s="155">
        <f t="shared" ref="K81:K107" si="4">J81*D81</f>
        <v>0</v>
      </c>
    </row>
    <row r="82" spans="1:11" ht="15.75">
      <c r="A82" s="156" t="s">
        <v>105</v>
      </c>
      <c r="B82" s="149">
        <v>2</v>
      </c>
      <c r="C82" s="150">
        <f t="shared" si="2"/>
        <v>0</v>
      </c>
      <c r="D82" s="151">
        <v>0</v>
      </c>
      <c r="E82" s="152">
        <v>1045</v>
      </c>
      <c r="F82" s="152">
        <f t="shared" si="3"/>
        <v>0</v>
      </c>
      <c r="G82" s="157" t="s">
        <v>106</v>
      </c>
      <c r="H82" s="157"/>
      <c r="I82" s="157"/>
      <c r="J82" s="154" t="s">
        <v>107</v>
      </c>
      <c r="K82" s="158">
        <f t="shared" si="4"/>
        <v>0</v>
      </c>
    </row>
    <row r="83" spans="1:11" ht="15.75">
      <c r="A83" s="156" t="s">
        <v>108</v>
      </c>
      <c r="B83" s="149">
        <v>2</v>
      </c>
      <c r="C83" s="150">
        <f t="shared" si="2"/>
        <v>0</v>
      </c>
      <c r="D83" s="151">
        <v>0</v>
      </c>
      <c r="E83" s="152">
        <v>242</v>
      </c>
      <c r="F83" s="152">
        <f t="shared" si="3"/>
        <v>0</v>
      </c>
      <c r="G83" s="157" t="s">
        <v>109</v>
      </c>
      <c r="H83" s="157"/>
      <c r="I83" s="157"/>
      <c r="J83" s="154" t="s">
        <v>110</v>
      </c>
      <c r="K83" s="155">
        <f>J83*D83</f>
        <v>0</v>
      </c>
    </row>
    <row r="84" spans="1:11" ht="15.75">
      <c r="A84" s="156" t="s">
        <v>111</v>
      </c>
      <c r="B84" s="149">
        <v>5</v>
      </c>
      <c r="C84" s="150">
        <f t="shared" si="2"/>
        <v>0</v>
      </c>
      <c r="D84" s="151">
        <v>0</v>
      </c>
      <c r="E84" s="152">
        <v>1643</v>
      </c>
      <c r="F84" s="152">
        <f t="shared" si="3"/>
        <v>0</v>
      </c>
      <c r="G84" s="157" t="s">
        <v>112</v>
      </c>
      <c r="H84" s="153"/>
      <c r="I84" s="153"/>
      <c r="J84" s="154" t="s">
        <v>113</v>
      </c>
      <c r="K84" s="155">
        <f t="shared" si="4"/>
        <v>0</v>
      </c>
    </row>
    <row r="85" spans="1:11" ht="15.75">
      <c r="A85" s="156" t="s">
        <v>114</v>
      </c>
      <c r="B85" s="149">
        <v>5</v>
      </c>
      <c r="C85" s="150">
        <f t="shared" si="2"/>
        <v>0</v>
      </c>
      <c r="D85" s="151">
        <v>0</v>
      </c>
      <c r="E85" s="152">
        <v>2269</v>
      </c>
      <c r="F85" s="152">
        <f t="shared" si="3"/>
        <v>0</v>
      </c>
      <c r="G85" s="157" t="s">
        <v>115</v>
      </c>
      <c r="H85" s="153"/>
      <c r="I85" s="153"/>
      <c r="J85" s="154" t="s">
        <v>116</v>
      </c>
      <c r="K85" s="155">
        <f t="shared" si="4"/>
        <v>0</v>
      </c>
    </row>
    <row r="86" spans="1:11" ht="15.75" customHeight="1">
      <c r="A86" s="156" t="s">
        <v>117</v>
      </c>
      <c r="B86" s="149">
        <v>2</v>
      </c>
      <c r="C86" s="150">
        <f t="shared" si="2"/>
        <v>0</v>
      </c>
      <c r="D86" s="151">
        <v>0</v>
      </c>
      <c r="E86" s="152">
        <v>486</v>
      </c>
      <c r="F86" s="152">
        <f t="shared" si="3"/>
        <v>0</v>
      </c>
      <c r="G86" s="157" t="s">
        <v>118</v>
      </c>
      <c r="H86" s="153"/>
      <c r="I86" s="153"/>
      <c r="J86" s="154" t="s">
        <v>119</v>
      </c>
      <c r="K86" s="155">
        <f t="shared" si="4"/>
        <v>0</v>
      </c>
    </row>
    <row r="87" spans="1:11" ht="15.75">
      <c r="A87" s="156" t="s">
        <v>120</v>
      </c>
      <c r="B87" s="149">
        <v>8</v>
      </c>
      <c r="C87" s="150">
        <f t="shared" si="2"/>
        <v>0</v>
      </c>
      <c r="D87" s="151">
        <v>0</v>
      </c>
      <c r="E87" s="152">
        <v>965</v>
      </c>
      <c r="F87" s="152">
        <f t="shared" si="3"/>
        <v>0</v>
      </c>
      <c r="G87" s="157" t="s">
        <v>121</v>
      </c>
      <c r="H87" s="153"/>
      <c r="I87" s="153"/>
      <c r="J87" s="154" t="s">
        <v>122</v>
      </c>
      <c r="K87" s="155">
        <f t="shared" si="4"/>
        <v>0</v>
      </c>
    </row>
    <row r="88" spans="1:11" ht="15.75">
      <c r="A88" s="156" t="s">
        <v>123</v>
      </c>
      <c r="B88" s="149">
        <v>3</v>
      </c>
      <c r="C88" s="150">
        <f t="shared" si="2"/>
        <v>0</v>
      </c>
      <c r="D88" s="151">
        <v>0</v>
      </c>
      <c r="E88" s="152">
        <v>860</v>
      </c>
      <c r="F88" s="152">
        <f t="shared" si="3"/>
        <v>0</v>
      </c>
      <c r="G88" s="157" t="s">
        <v>124</v>
      </c>
      <c r="H88" s="157"/>
      <c r="I88" s="157"/>
      <c r="J88" s="154" t="s">
        <v>125</v>
      </c>
      <c r="K88" s="155">
        <f t="shared" si="4"/>
        <v>0</v>
      </c>
    </row>
    <row r="89" spans="1:11" ht="15.75" customHeight="1">
      <c r="A89" s="156" t="s">
        <v>126</v>
      </c>
      <c r="B89" s="149">
        <v>1</v>
      </c>
      <c r="C89" s="150">
        <f t="shared" si="2"/>
        <v>0</v>
      </c>
      <c r="D89" s="151">
        <v>0</v>
      </c>
      <c r="E89" s="152">
        <v>213</v>
      </c>
      <c r="F89" s="152">
        <f t="shared" si="3"/>
        <v>0</v>
      </c>
      <c r="G89" s="157" t="s">
        <v>127</v>
      </c>
      <c r="H89" s="157"/>
      <c r="I89" s="157"/>
      <c r="J89" s="154" t="s">
        <v>128</v>
      </c>
      <c r="K89" s="155">
        <f t="shared" si="4"/>
        <v>0</v>
      </c>
    </row>
    <row r="90" spans="1:11" ht="15.75">
      <c r="A90" s="156" t="s">
        <v>129</v>
      </c>
      <c r="B90" s="149">
        <v>5</v>
      </c>
      <c r="C90" s="150">
        <f t="shared" si="2"/>
        <v>0</v>
      </c>
      <c r="D90" s="151">
        <v>0</v>
      </c>
      <c r="E90" s="152">
        <v>520</v>
      </c>
      <c r="F90" s="152">
        <f t="shared" si="3"/>
        <v>0</v>
      </c>
      <c r="G90" s="157" t="s">
        <v>130</v>
      </c>
      <c r="H90" s="157"/>
      <c r="I90" s="157"/>
      <c r="J90" s="154" t="s">
        <v>31</v>
      </c>
      <c r="K90" s="155">
        <f t="shared" si="4"/>
        <v>0</v>
      </c>
    </row>
    <row r="91" spans="1:11" ht="15.75">
      <c r="A91" s="156" t="s">
        <v>131</v>
      </c>
      <c r="B91" s="149">
        <v>4</v>
      </c>
      <c r="C91" s="150">
        <f t="shared" si="2"/>
        <v>0</v>
      </c>
      <c r="D91" s="151">
        <v>0</v>
      </c>
      <c r="E91" s="152">
        <v>1350</v>
      </c>
      <c r="F91" s="152">
        <f t="shared" si="3"/>
        <v>0</v>
      </c>
      <c r="G91" s="157" t="s">
        <v>132</v>
      </c>
      <c r="H91" s="157"/>
      <c r="I91" s="157"/>
      <c r="J91" s="154" t="s">
        <v>119</v>
      </c>
      <c r="K91" s="155">
        <f t="shared" si="4"/>
        <v>0</v>
      </c>
    </row>
    <row r="92" spans="1:11" ht="15.75" customHeight="1">
      <c r="A92" s="156" t="s">
        <v>133</v>
      </c>
      <c r="B92" s="149">
        <v>1</v>
      </c>
      <c r="C92" s="150">
        <f t="shared" si="2"/>
        <v>0</v>
      </c>
      <c r="D92" s="151">
        <v>0</v>
      </c>
      <c r="E92" s="152">
        <v>290</v>
      </c>
      <c r="F92" s="152">
        <f t="shared" si="3"/>
        <v>0</v>
      </c>
      <c r="G92" s="157" t="s">
        <v>134</v>
      </c>
      <c r="H92" s="157"/>
      <c r="I92" s="157"/>
      <c r="J92" s="154" t="s">
        <v>135</v>
      </c>
      <c r="K92" s="155">
        <f t="shared" si="4"/>
        <v>0</v>
      </c>
    </row>
    <row r="93" spans="1:11" ht="15.75">
      <c r="A93" s="156" t="s">
        <v>136</v>
      </c>
      <c r="B93" s="149">
        <v>1</v>
      </c>
      <c r="C93" s="150">
        <f t="shared" si="2"/>
        <v>0</v>
      </c>
      <c r="D93" s="151">
        <v>0</v>
      </c>
      <c r="E93" s="152">
        <v>314</v>
      </c>
      <c r="F93" s="152">
        <f t="shared" si="3"/>
        <v>0</v>
      </c>
      <c r="G93" s="157" t="s">
        <v>137</v>
      </c>
      <c r="H93" s="157"/>
      <c r="I93" s="157"/>
      <c r="J93" s="154" t="s">
        <v>31</v>
      </c>
      <c r="K93" s="155">
        <f t="shared" si="4"/>
        <v>0</v>
      </c>
    </row>
    <row r="94" spans="1:11" ht="15.75" hidden="1">
      <c r="A94" s="156" t="s">
        <v>138</v>
      </c>
      <c r="B94" s="149">
        <v>1</v>
      </c>
      <c r="C94" s="150">
        <f t="shared" si="2"/>
        <v>0</v>
      </c>
      <c r="D94" s="151">
        <v>0</v>
      </c>
      <c r="E94" s="152">
        <v>91</v>
      </c>
      <c r="F94" s="152">
        <f t="shared" si="3"/>
        <v>0</v>
      </c>
      <c r="G94" s="157" t="s">
        <v>139</v>
      </c>
      <c r="H94" s="157"/>
      <c r="I94" s="157"/>
      <c r="J94" s="154" t="s">
        <v>140</v>
      </c>
      <c r="K94" s="155">
        <f t="shared" si="4"/>
        <v>0</v>
      </c>
    </row>
    <row r="95" spans="1:11" ht="15.75" customHeight="1">
      <c r="A95" s="156" t="s">
        <v>141</v>
      </c>
      <c r="B95" s="149">
        <v>2</v>
      </c>
      <c r="C95" s="150">
        <f t="shared" si="2"/>
        <v>0</v>
      </c>
      <c r="D95" s="151">
        <v>0</v>
      </c>
      <c r="E95" s="152">
        <v>178</v>
      </c>
      <c r="F95" s="152">
        <f t="shared" si="3"/>
        <v>0</v>
      </c>
      <c r="G95" s="157" t="s">
        <v>142</v>
      </c>
      <c r="H95" s="157"/>
      <c r="I95" s="157"/>
      <c r="J95" s="154" t="s">
        <v>140</v>
      </c>
      <c r="K95" s="155">
        <f t="shared" si="4"/>
        <v>0</v>
      </c>
    </row>
    <row r="96" spans="1:11" ht="15.75">
      <c r="A96" s="156" t="s">
        <v>143</v>
      </c>
      <c r="B96" s="149">
        <v>14</v>
      </c>
      <c r="C96" s="150">
        <f t="shared" si="2"/>
        <v>0</v>
      </c>
      <c r="D96" s="151">
        <v>0</v>
      </c>
      <c r="E96" s="152">
        <v>3950</v>
      </c>
      <c r="F96" s="152">
        <f t="shared" si="3"/>
        <v>0</v>
      </c>
      <c r="G96" s="157" t="s">
        <v>144</v>
      </c>
      <c r="H96" s="157"/>
      <c r="I96" s="157"/>
      <c r="J96" s="154" t="s">
        <v>145</v>
      </c>
      <c r="K96" s="155">
        <f t="shared" si="4"/>
        <v>0</v>
      </c>
    </row>
    <row r="97" spans="1:11" ht="15.75" customHeight="1">
      <c r="A97" s="156" t="s">
        <v>146</v>
      </c>
      <c r="B97" s="149">
        <v>1</v>
      </c>
      <c r="C97" s="150">
        <f t="shared" si="2"/>
        <v>0</v>
      </c>
      <c r="D97" s="151">
        <v>0</v>
      </c>
      <c r="E97" s="152">
        <v>134</v>
      </c>
      <c r="F97" s="152">
        <f>E97*D97</f>
        <v>0</v>
      </c>
      <c r="G97" s="157" t="s">
        <v>147</v>
      </c>
      <c r="H97" s="153"/>
      <c r="I97" s="153"/>
      <c r="J97" s="154" t="s">
        <v>128</v>
      </c>
      <c r="K97" s="155">
        <f t="shared" si="4"/>
        <v>0</v>
      </c>
    </row>
    <row r="98" spans="1:11" ht="15.75">
      <c r="A98" s="156" t="s">
        <v>148</v>
      </c>
      <c r="B98" s="159">
        <v>1</v>
      </c>
      <c r="C98" s="150">
        <f t="shared" si="2"/>
        <v>0</v>
      </c>
      <c r="D98" s="151">
        <v>0</v>
      </c>
      <c r="E98" s="160">
        <v>174</v>
      </c>
      <c r="F98" s="160">
        <f>E98*D98</f>
        <v>0</v>
      </c>
      <c r="G98" s="161" t="s">
        <v>149</v>
      </c>
      <c r="H98" s="162"/>
      <c r="I98" s="163"/>
      <c r="J98" s="164" t="s">
        <v>140</v>
      </c>
      <c r="K98" s="165">
        <f t="shared" si="4"/>
        <v>0</v>
      </c>
    </row>
    <row r="99" spans="1:11" ht="18.75" customHeight="1">
      <c r="A99" s="166" t="s">
        <v>150</v>
      </c>
      <c r="B99" s="159">
        <v>1</v>
      </c>
      <c r="C99" s="150">
        <f t="shared" si="2"/>
        <v>0</v>
      </c>
      <c r="D99" s="151">
        <v>0</v>
      </c>
      <c r="E99" s="160">
        <v>54.57</v>
      </c>
      <c r="F99" s="160">
        <f>E99*D99</f>
        <v>0</v>
      </c>
      <c r="G99" s="161" t="s">
        <v>151</v>
      </c>
      <c r="H99" s="162"/>
      <c r="I99" s="163"/>
      <c r="J99" s="164" t="s">
        <v>128</v>
      </c>
      <c r="K99" s="165">
        <f t="shared" si="4"/>
        <v>0</v>
      </c>
    </row>
    <row r="100" spans="1:11" ht="16.5" customHeight="1">
      <c r="A100" s="156" t="s">
        <v>152</v>
      </c>
      <c r="B100" s="159">
        <v>8</v>
      </c>
      <c r="C100" s="150">
        <f t="shared" si="2"/>
        <v>0</v>
      </c>
      <c r="D100" s="151">
        <v>0</v>
      </c>
      <c r="E100" s="160">
        <v>1259</v>
      </c>
      <c r="F100" s="160">
        <f>E100*D100</f>
        <v>0</v>
      </c>
      <c r="G100" s="161" t="s">
        <v>153</v>
      </c>
      <c r="H100" s="162"/>
      <c r="I100" s="163"/>
      <c r="J100" s="164" t="s">
        <v>140</v>
      </c>
      <c r="K100" s="165">
        <f t="shared" si="4"/>
        <v>0</v>
      </c>
    </row>
    <row r="101" spans="1:11" ht="16.5" customHeight="1">
      <c r="A101" s="166" t="s">
        <v>154</v>
      </c>
      <c r="B101" s="159">
        <v>4</v>
      </c>
      <c r="C101" s="150">
        <f t="shared" si="2"/>
        <v>0</v>
      </c>
      <c r="D101" s="151">
        <v>0</v>
      </c>
      <c r="E101" s="160">
        <v>113</v>
      </c>
      <c r="F101" s="160">
        <f t="shared" ref="F101:F106" si="5">E101*D101</f>
        <v>0</v>
      </c>
      <c r="G101" s="161" t="s">
        <v>155</v>
      </c>
      <c r="H101" s="162"/>
      <c r="I101" s="163"/>
      <c r="J101" s="164" t="s">
        <v>140</v>
      </c>
      <c r="K101" s="165">
        <f t="shared" si="4"/>
        <v>0</v>
      </c>
    </row>
    <row r="102" spans="1:11" ht="15.75">
      <c r="A102" s="156" t="s">
        <v>156</v>
      </c>
      <c r="B102" s="149">
        <v>4</v>
      </c>
      <c r="C102" s="150">
        <f t="shared" si="2"/>
        <v>0</v>
      </c>
      <c r="D102" s="151">
        <v>0</v>
      </c>
      <c r="E102" s="152">
        <v>72</v>
      </c>
      <c r="F102" s="160">
        <f t="shared" si="5"/>
        <v>0</v>
      </c>
      <c r="G102" s="161" t="s">
        <v>157</v>
      </c>
      <c r="H102" s="162"/>
      <c r="I102" s="163"/>
      <c r="J102" s="154" t="s">
        <v>128</v>
      </c>
      <c r="K102" s="165">
        <f t="shared" si="4"/>
        <v>0</v>
      </c>
    </row>
    <row r="103" spans="1:11" ht="15.75">
      <c r="A103" s="167" t="s">
        <v>158</v>
      </c>
      <c r="B103" s="149">
        <v>0</v>
      </c>
      <c r="C103" s="150">
        <f t="shared" si="2"/>
        <v>0</v>
      </c>
      <c r="D103" s="151">
        <v>0</v>
      </c>
      <c r="E103" s="152">
        <v>151.80000000000001</v>
      </c>
      <c r="F103" s="160">
        <f t="shared" si="5"/>
        <v>0</v>
      </c>
      <c r="G103" s="168">
        <v>20087762</v>
      </c>
      <c r="H103" s="169"/>
      <c r="I103" s="170"/>
      <c r="J103" s="171">
        <v>4</v>
      </c>
      <c r="K103" s="165">
        <f t="shared" si="4"/>
        <v>0</v>
      </c>
    </row>
    <row r="104" spans="1:11" ht="15.75">
      <c r="A104" s="167" t="s">
        <v>159</v>
      </c>
      <c r="B104" s="149">
        <v>4</v>
      </c>
      <c r="C104" s="150">
        <f t="shared" si="2"/>
        <v>0</v>
      </c>
      <c r="D104" s="151">
        <v>0</v>
      </c>
      <c r="E104" s="152">
        <v>461</v>
      </c>
      <c r="F104" s="160">
        <f t="shared" si="5"/>
        <v>0</v>
      </c>
      <c r="G104" s="168" t="s">
        <v>160</v>
      </c>
      <c r="H104" s="169"/>
      <c r="I104" s="170"/>
      <c r="J104" s="171">
        <v>14</v>
      </c>
      <c r="K104" s="165">
        <f t="shared" si="4"/>
        <v>0</v>
      </c>
    </row>
    <row r="105" spans="1:11" ht="15.75">
      <c r="A105" s="167" t="s">
        <v>161</v>
      </c>
      <c r="B105" s="149">
        <v>1</v>
      </c>
      <c r="C105" s="150">
        <f t="shared" si="2"/>
        <v>0</v>
      </c>
      <c r="D105" s="151">
        <v>0</v>
      </c>
      <c r="E105" s="152">
        <v>173</v>
      </c>
      <c r="F105" s="160">
        <f t="shared" si="5"/>
        <v>0</v>
      </c>
      <c r="G105" s="168">
        <v>44300</v>
      </c>
      <c r="H105" s="169"/>
      <c r="I105" s="170"/>
      <c r="J105" s="171">
        <v>7</v>
      </c>
      <c r="K105" s="165">
        <f t="shared" si="4"/>
        <v>0</v>
      </c>
    </row>
    <row r="106" spans="1:11" ht="15.75">
      <c r="A106" s="167" t="s">
        <v>162</v>
      </c>
      <c r="B106" s="149">
        <v>3</v>
      </c>
      <c r="C106" s="150">
        <f t="shared" si="2"/>
        <v>0</v>
      </c>
      <c r="D106" s="151">
        <v>0</v>
      </c>
      <c r="E106" s="152">
        <v>291</v>
      </c>
      <c r="F106" s="160">
        <f t="shared" si="5"/>
        <v>0</v>
      </c>
      <c r="G106" s="168" t="s">
        <v>163</v>
      </c>
      <c r="H106" s="169"/>
      <c r="I106" s="170"/>
      <c r="J106" s="171">
        <v>2</v>
      </c>
      <c r="K106" s="165">
        <f t="shared" si="4"/>
        <v>0</v>
      </c>
    </row>
    <row r="107" spans="1:11" ht="16.5" thickBot="1">
      <c r="A107" s="172" t="s">
        <v>164</v>
      </c>
      <c r="B107" s="173"/>
      <c r="C107" s="174">
        <f>SUM(C81:C106)</f>
        <v>0</v>
      </c>
      <c r="D107" s="175">
        <f>C107</f>
        <v>0</v>
      </c>
      <c r="E107" s="176">
        <v>41</v>
      </c>
      <c r="F107" s="176">
        <f t="shared" si="3"/>
        <v>0</v>
      </c>
      <c r="G107" s="177"/>
      <c r="H107" s="178"/>
      <c r="I107" s="178"/>
      <c r="J107" s="179"/>
      <c r="K107" s="180">
        <f t="shared" si="4"/>
        <v>0</v>
      </c>
    </row>
    <row r="108" spans="1:11" ht="13.5" thickBot="1">
      <c r="G108" s="181" t="s">
        <v>165</v>
      </c>
      <c r="H108" s="182"/>
      <c r="I108" s="182"/>
      <c r="J108" s="183"/>
      <c r="K108" s="184">
        <f>SUM(K81:K106)</f>
        <v>0</v>
      </c>
    </row>
    <row r="109" spans="1:11" ht="15.75" thickBot="1">
      <c r="G109" s="185" t="s">
        <v>166</v>
      </c>
      <c r="H109" s="186"/>
      <c r="I109" s="186"/>
      <c r="J109" s="187"/>
      <c r="K109" s="188">
        <f>K108+K73+A19</f>
        <v>2986</v>
      </c>
    </row>
    <row r="110" spans="1:11" ht="16.5" thickBot="1">
      <c r="A110" s="189" t="s">
        <v>167</v>
      </c>
      <c r="B110" s="190"/>
      <c r="C110" s="191"/>
      <c r="D110" s="191"/>
      <c r="E110" s="192">
        <f>SUM(F81:F107)</f>
        <v>0</v>
      </c>
      <c r="F110" s="193"/>
      <c r="J110" s="194"/>
      <c r="K110"/>
    </row>
    <row r="111" spans="1:11">
      <c r="J111" s="3"/>
      <c r="K111"/>
    </row>
    <row r="112" spans="1:11">
      <c r="A112" s="195"/>
      <c r="B112" s="195"/>
      <c r="C112" s="195"/>
      <c r="D112" s="195"/>
      <c r="E112" s="195"/>
      <c r="F112" s="195"/>
      <c r="G112" s="195"/>
      <c r="H112" s="195"/>
      <c r="I112" s="195"/>
      <c r="J112" s="196"/>
      <c r="K112" s="197"/>
    </row>
  </sheetData>
  <mergeCells count="79">
    <mergeCell ref="G107:I107"/>
    <mergeCell ref="G108:J108"/>
    <mergeCell ref="G109:J109"/>
    <mergeCell ref="A110:D110"/>
    <mergeCell ref="E110:F110"/>
    <mergeCell ref="G101:I101"/>
    <mergeCell ref="G102:I102"/>
    <mergeCell ref="G103:I103"/>
    <mergeCell ref="G104:I104"/>
    <mergeCell ref="G105:I105"/>
    <mergeCell ref="G106:I106"/>
    <mergeCell ref="G95:I95"/>
    <mergeCell ref="G96:I96"/>
    <mergeCell ref="G97:I97"/>
    <mergeCell ref="G98:I98"/>
    <mergeCell ref="G99:I99"/>
    <mergeCell ref="G100:I100"/>
    <mergeCell ref="G89:I89"/>
    <mergeCell ref="G90:I90"/>
    <mergeCell ref="G91:I91"/>
    <mergeCell ref="G92:I92"/>
    <mergeCell ref="G93:I93"/>
    <mergeCell ref="G94:I94"/>
    <mergeCell ref="G83:I83"/>
    <mergeCell ref="G84:I84"/>
    <mergeCell ref="G85:I85"/>
    <mergeCell ref="G86:I86"/>
    <mergeCell ref="G87:I87"/>
    <mergeCell ref="G88:I88"/>
    <mergeCell ref="A77:E77"/>
    <mergeCell ref="F77:G77"/>
    <mergeCell ref="A79:K79"/>
    <mergeCell ref="G80:I80"/>
    <mergeCell ref="G81:I81"/>
    <mergeCell ref="G82:I82"/>
    <mergeCell ref="G71:I71"/>
    <mergeCell ref="A72:E72"/>
    <mergeCell ref="A73:G73"/>
    <mergeCell ref="H74:J74"/>
    <mergeCell ref="A75:I75"/>
    <mergeCell ref="A76:E76"/>
    <mergeCell ref="F76:G76"/>
    <mergeCell ref="G65:I65"/>
    <mergeCell ref="G66:I66"/>
    <mergeCell ref="G67:I67"/>
    <mergeCell ref="G68:I68"/>
    <mergeCell ref="G69:I69"/>
    <mergeCell ref="G70:I70"/>
    <mergeCell ref="A59:G59"/>
    <mergeCell ref="J59:K59"/>
    <mergeCell ref="G61:I61"/>
    <mergeCell ref="G62:I62"/>
    <mergeCell ref="G63:I63"/>
    <mergeCell ref="G64:I64"/>
    <mergeCell ref="H43:J43"/>
    <mergeCell ref="A45:K45"/>
    <mergeCell ref="A47:K47"/>
    <mergeCell ref="A48:K48"/>
    <mergeCell ref="A49:K49"/>
    <mergeCell ref="A50:K50"/>
    <mergeCell ref="G25:H25"/>
    <mergeCell ref="I25:K25"/>
    <mergeCell ref="H31:I31"/>
    <mergeCell ref="J31:K31"/>
    <mergeCell ref="A41:D41"/>
    <mergeCell ref="A42:D42"/>
    <mergeCell ref="F42:I42"/>
    <mergeCell ref="A13:F13"/>
    <mergeCell ref="H13:K13"/>
    <mergeCell ref="H14:K14"/>
    <mergeCell ref="A17:K17"/>
    <mergeCell ref="E21:H21"/>
    <mergeCell ref="I21:K21"/>
    <mergeCell ref="D8:K8"/>
    <mergeCell ref="E9:F9"/>
    <mergeCell ref="H9:I9"/>
    <mergeCell ref="J9:K9"/>
    <mergeCell ref="D10:F11"/>
    <mergeCell ref="H10:K11"/>
  </mergeCells>
  <hyperlinks>
    <hyperlink ref="D8" r:id="rId1"/>
  </hyperlinks>
  <printOptions horizontalCentered="1"/>
  <pageMargins left="0.43" right="0.25" top="0.17" bottom="0.16" header="0.17" footer="0"/>
  <pageSetup paperSize="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MILEO 263-2027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Liviu</dc:creator>
  <cp:lastModifiedBy>Liviu</cp:lastModifiedBy>
  <dcterms:created xsi:type="dcterms:W3CDTF">2026-08-31T10:14:34Z</dcterms:created>
  <dcterms:modified xsi:type="dcterms:W3CDTF">2026-08-31T10:15:14Z</dcterms:modified>
</cp:coreProperties>
</file>